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zpevněný vjezd" sheetId="2" r:id="rId2"/>
    <sheet name="2 - mlatový chodník" sheetId="3" r:id="rId3"/>
    <sheet name="3 - sadové úpravy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'1 - zpevněný vjezd'!$C$119:$L$182</definedName>
    <definedName name="_xlnm.Print_Area" localSheetId="1">'1 - zpevněný vjezd'!$C$4:$K$76,'1 - zpevněný vjezd'!$C$82:$K$101,'1 - zpevněný vjezd'!$C$107:$K$182</definedName>
    <definedName name="_xlnm.Print_Titles" localSheetId="1">'1 - zpevněný vjezd'!$119:$119</definedName>
    <definedName name="_xlnm._FilterDatabase" localSheetId="2" hidden="1">'2 - mlatový chodník'!$C$123:$L$228</definedName>
    <definedName name="_xlnm.Print_Area" localSheetId="2">'2 - mlatový chodník'!$C$4:$K$76,'2 - mlatový chodník'!$C$82:$K$105,'2 - mlatový chodník'!$C$111:$K$228</definedName>
    <definedName name="_xlnm.Print_Titles" localSheetId="2">'2 - mlatový chodník'!$123:$123</definedName>
    <definedName name="_xlnm._FilterDatabase" localSheetId="3" hidden="1">'3 - sadové úpravy'!$C$121:$L$300</definedName>
    <definedName name="_xlnm.Print_Area" localSheetId="3">'3 - sadové úpravy'!$C$4:$K$76,'3 - sadové úpravy'!$C$82:$K$103,'3 - sadové úpravy'!$C$109:$K$300</definedName>
    <definedName name="_xlnm.Print_Titles" localSheetId="3">'3 - sadové úpravy'!$121:$121</definedName>
  </definedNames>
  <calcPr/>
</workbook>
</file>

<file path=xl/calcChain.xml><?xml version="1.0" encoding="utf-8"?>
<calcChain xmlns="http://schemas.openxmlformats.org/spreadsheetml/2006/main">
  <c i="4" l="1" r="K39"/>
  <c r="K38"/>
  <c i="1" r="BA97"/>
  <c i="4" r="K37"/>
  <c i="1" r="AZ97"/>
  <c i="4" r="BI299"/>
  <c r="BH299"/>
  <c r="BG299"/>
  <c r="BF299"/>
  <c r="X299"/>
  <c r="V299"/>
  <c r="T299"/>
  <c r="P299"/>
  <c r="BI297"/>
  <c r="BH297"/>
  <c r="BG297"/>
  <c r="BF297"/>
  <c r="X297"/>
  <c r="V297"/>
  <c r="T297"/>
  <c r="P297"/>
  <c r="BI295"/>
  <c r="BH295"/>
  <c r="BG295"/>
  <c r="BF295"/>
  <c r="X295"/>
  <c r="V295"/>
  <c r="T295"/>
  <c r="P295"/>
  <c r="BI293"/>
  <c r="BH293"/>
  <c r="BG293"/>
  <c r="BF293"/>
  <c r="X293"/>
  <c r="V293"/>
  <c r="T293"/>
  <c r="P293"/>
  <c r="BI291"/>
  <c r="BH291"/>
  <c r="BG291"/>
  <c r="BF291"/>
  <c r="X291"/>
  <c r="V291"/>
  <c r="T291"/>
  <c r="P291"/>
  <c r="BI289"/>
  <c r="BH289"/>
  <c r="BG289"/>
  <c r="BF289"/>
  <c r="X289"/>
  <c r="V289"/>
  <c r="T289"/>
  <c r="P289"/>
  <c r="BI287"/>
  <c r="BH287"/>
  <c r="BG287"/>
  <c r="BF287"/>
  <c r="X287"/>
  <c r="V287"/>
  <c r="T287"/>
  <c r="P287"/>
  <c r="BI285"/>
  <c r="BH285"/>
  <c r="BG285"/>
  <c r="BF285"/>
  <c r="X285"/>
  <c r="V285"/>
  <c r="T285"/>
  <c r="P285"/>
  <c r="BI283"/>
  <c r="BH283"/>
  <c r="BG283"/>
  <c r="BF283"/>
  <c r="X283"/>
  <c r="V283"/>
  <c r="T283"/>
  <c r="P283"/>
  <c r="BI281"/>
  <c r="BH281"/>
  <c r="BG281"/>
  <c r="BF281"/>
  <c r="X281"/>
  <c r="V281"/>
  <c r="T281"/>
  <c r="P281"/>
  <c r="BI279"/>
  <c r="BH279"/>
  <c r="BG279"/>
  <c r="BF279"/>
  <c r="X279"/>
  <c r="V279"/>
  <c r="T279"/>
  <c r="P279"/>
  <c r="BI277"/>
  <c r="BH277"/>
  <c r="BG277"/>
  <c r="BF277"/>
  <c r="X277"/>
  <c r="V277"/>
  <c r="T277"/>
  <c r="P277"/>
  <c r="BI275"/>
  <c r="BH275"/>
  <c r="BG275"/>
  <c r="BF275"/>
  <c r="X275"/>
  <c r="V275"/>
  <c r="T275"/>
  <c r="P275"/>
  <c r="BI273"/>
  <c r="BH273"/>
  <c r="BG273"/>
  <c r="BF273"/>
  <c r="X273"/>
  <c r="V273"/>
  <c r="T273"/>
  <c r="P273"/>
  <c r="BI271"/>
  <c r="BH271"/>
  <c r="BG271"/>
  <c r="BF271"/>
  <c r="X271"/>
  <c r="V271"/>
  <c r="T271"/>
  <c r="P271"/>
  <c r="BI268"/>
  <c r="BH268"/>
  <c r="BG268"/>
  <c r="BF268"/>
  <c r="X268"/>
  <c r="V268"/>
  <c r="T268"/>
  <c r="P268"/>
  <c r="BI266"/>
  <c r="BH266"/>
  <c r="BG266"/>
  <c r="BF266"/>
  <c r="X266"/>
  <c r="V266"/>
  <c r="T266"/>
  <c r="P266"/>
  <c r="BI264"/>
  <c r="BH264"/>
  <c r="BG264"/>
  <c r="BF264"/>
  <c r="X264"/>
  <c r="V264"/>
  <c r="T264"/>
  <c r="P264"/>
  <c r="BI262"/>
  <c r="BH262"/>
  <c r="BG262"/>
  <c r="BF262"/>
  <c r="X262"/>
  <c r="V262"/>
  <c r="T262"/>
  <c r="P262"/>
  <c r="BI260"/>
  <c r="BH260"/>
  <c r="BG260"/>
  <c r="BF260"/>
  <c r="X260"/>
  <c r="V260"/>
  <c r="T260"/>
  <c r="P260"/>
  <c r="BI258"/>
  <c r="BH258"/>
  <c r="BG258"/>
  <c r="BF258"/>
  <c r="X258"/>
  <c r="V258"/>
  <c r="T258"/>
  <c r="P258"/>
  <c r="BI256"/>
  <c r="BH256"/>
  <c r="BG256"/>
  <c r="BF256"/>
  <c r="X256"/>
  <c r="V256"/>
  <c r="T256"/>
  <c r="P256"/>
  <c r="BI254"/>
  <c r="BH254"/>
  <c r="BG254"/>
  <c r="BF254"/>
  <c r="X254"/>
  <c r="V254"/>
  <c r="T254"/>
  <c r="P254"/>
  <c r="BI252"/>
  <c r="BH252"/>
  <c r="BG252"/>
  <c r="BF252"/>
  <c r="X252"/>
  <c r="V252"/>
  <c r="T252"/>
  <c r="P252"/>
  <c r="BI250"/>
  <c r="BH250"/>
  <c r="BG250"/>
  <c r="BF250"/>
  <c r="X250"/>
  <c r="V250"/>
  <c r="T250"/>
  <c r="P250"/>
  <c r="BI248"/>
  <c r="BH248"/>
  <c r="BG248"/>
  <c r="BF248"/>
  <c r="X248"/>
  <c r="V248"/>
  <c r="T248"/>
  <c r="P248"/>
  <c r="BI246"/>
  <c r="BH246"/>
  <c r="BG246"/>
  <c r="BF246"/>
  <c r="X246"/>
  <c r="V246"/>
  <c r="T246"/>
  <c r="P246"/>
  <c r="BI244"/>
  <c r="BH244"/>
  <c r="BG244"/>
  <c r="BF244"/>
  <c r="X244"/>
  <c r="V244"/>
  <c r="T244"/>
  <c r="P244"/>
  <c r="BI242"/>
  <c r="BH242"/>
  <c r="BG242"/>
  <c r="BF242"/>
  <c r="X242"/>
  <c r="V242"/>
  <c r="T242"/>
  <c r="P242"/>
  <c r="BI240"/>
  <c r="BH240"/>
  <c r="BG240"/>
  <c r="BF240"/>
  <c r="X240"/>
  <c r="V240"/>
  <c r="T240"/>
  <c r="P240"/>
  <c r="BI238"/>
  <c r="BH238"/>
  <c r="BG238"/>
  <c r="BF238"/>
  <c r="X238"/>
  <c r="V238"/>
  <c r="T238"/>
  <c r="P238"/>
  <c r="BI236"/>
  <c r="BH236"/>
  <c r="BG236"/>
  <c r="BF236"/>
  <c r="X236"/>
  <c r="V236"/>
  <c r="T236"/>
  <c r="P236"/>
  <c r="BI234"/>
  <c r="BH234"/>
  <c r="BG234"/>
  <c r="BF234"/>
  <c r="X234"/>
  <c r="V234"/>
  <c r="T234"/>
  <c r="P234"/>
  <c r="BI232"/>
  <c r="BH232"/>
  <c r="BG232"/>
  <c r="BF232"/>
  <c r="X232"/>
  <c r="V232"/>
  <c r="T232"/>
  <c r="P232"/>
  <c r="BI230"/>
  <c r="BH230"/>
  <c r="BG230"/>
  <c r="BF230"/>
  <c r="X230"/>
  <c r="V230"/>
  <c r="T230"/>
  <c r="P230"/>
  <c r="BI228"/>
  <c r="BH228"/>
  <c r="BG228"/>
  <c r="BF228"/>
  <c r="X228"/>
  <c r="V228"/>
  <c r="T228"/>
  <c r="P228"/>
  <c r="BI226"/>
  <c r="BH226"/>
  <c r="BG226"/>
  <c r="BF226"/>
  <c r="X226"/>
  <c r="V226"/>
  <c r="T226"/>
  <c r="P226"/>
  <c r="BI224"/>
  <c r="BH224"/>
  <c r="BG224"/>
  <c r="BF224"/>
  <c r="X224"/>
  <c r="V224"/>
  <c r="T224"/>
  <c r="P224"/>
  <c r="BI221"/>
  <c r="BH221"/>
  <c r="BG221"/>
  <c r="BF221"/>
  <c r="X221"/>
  <c r="V221"/>
  <c r="T221"/>
  <c r="P221"/>
  <c r="BI219"/>
  <c r="BH219"/>
  <c r="BG219"/>
  <c r="BF219"/>
  <c r="X219"/>
  <c r="V219"/>
  <c r="T219"/>
  <c r="P219"/>
  <c r="BI217"/>
  <c r="BH217"/>
  <c r="BG217"/>
  <c r="BF217"/>
  <c r="X217"/>
  <c r="V217"/>
  <c r="T217"/>
  <c r="P217"/>
  <c r="BI215"/>
  <c r="BH215"/>
  <c r="BG215"/>
  <c r="BF215"/>
  <c r="X215"/>
  <c r="V215"/>
  <c r="T215"/>
  <c r="P215"/>
  <c r="BI213"/>
  <c r="BH213"/>
  <c r="BG213"/>
  <c r="BF213"/>
  <c r="X213"/>
  <c r="V213"/>
  <c r="T213"/>
  <c r="P213"/>
  <c r="BI211"/>
  <c r="BH211"/>
  <c r="BG211"/>
  <c r="BF211"/>
  <c r="X211"/>
  <c r="V211"/>
  <c r="T211"/>
  <c r="P211"/>
  <c r="BI209"/>
  <c r="BH209"/>
  <c r="BG209"/>
  <c r="BF209"/>
  <c r="X209"/>
  <c r="V209"/>
  <c r="T209"/>
  <c r="P209"/>
  <c r="BI207"/>
  <c r="BH207"/>
  <c r="BG207"/>
  <c r="BF207"/>
  <c r="X207"/>
  <c r="V207"/>
  <c r="T207"/>
  <c r="P207"/>
  <c r="BI205"/>
  <c r="BH205"/>
  <c r="BG205"/>
  <c r="BF205"/>
  <c r="X205"/>
  <c r="V205"/>
  <c r="T205"/>
  <c r="P205"/>
  <c r="BI203"/>
  <c r="BH203"/>
  <c r="BG203"/>
  <c r="BF203"/>
  <c r="X203"/>
  <c r="V203"/>
  <c r="T203"/>
  <c r="P203"/>
  <c r="BI201"/>
  <c r="BH201"/>
  <c r="BG201"/>
  <c r="BF201"/>
  <c r="X201"/>
  <c r="V201"/>
  <c r="T201"/>
  <c r="P201"/>
  <c r="BI199"/>
  <c r="BH199"/>
  <c r="BG199"/>
  <c r="BF199"/>
  <c r="X199"/>
  <c r="V199"/>
  <c r="T199"/>
  <c r="P199"/>
  <c r="BI197"/>
  <c r="BH197"/>
  <c r="BG197"/>
  <c r="BF197"/>
  <c r="X197"/>
  <c r="V197"/>
  <c r="T197"/>
  <c r="P197"/>
  <c r="BI194"/>
  <c r="BH194"/>
  <c r="BG194"/>
  <c r="BF194"/>
  <c r="X194"/>
  <c r="V194"/>
  <c r="T194"/>
  <c r="P194"/>
  <c r="BI192"/>
  <c r="BH192"/>
  <c r="BG192"/>
  <c r="BF192"/>
  <c r="X192"/>
  <c r="V192"/>
  <c r="T192"/>
  <c r="P192"/>
  <c r="BI190"/>
  <c r="BH190"/>
  <c r="BG190"/>
  <c r="BF190"/>
  <c r="X190"/>
  <c r="V190"/>
  <c r="T190"/>
  <c r="P190"/>
  <c r="BI188"/>
  <c r="BH188"/>
  <c r="BG188"/>
  <c r="BF188"/>
  <c r="X188"/>
  <c r="V188"/>
  <c r="T188"/>
  <c r="P188"/>
  <c r="BI186"/>
  <c r="BH186"/>
  <c r="BG186"/>
  <c r="BF186"/>
  <c r="X186"/>
  <c r="V186"/>
  <c r="T186"/>
  <c r="P186"/>
  <c r="BI184"/>
  <c r="BH184"/>
  <c r="BG184"/>
  <c r="BF184"/>
  <c r="X184"/>
  <c r="V184"/>
  <c r="T184"/>
  <c r="P184"/>
  <c r="BI182"/>
  <c r="BH182"/>
  <c r="BG182"/>
  <c r="BF182"/>
  <c r="X182"/>
  <c r="V182"/>
  <c r="T182"/>
  <c r="P182"/>
  <c r="BI180"/>
  <c r="BH180"/>
  <c r="BG180"/>
  <c r="BF180"/>
  <c r="X180"/>
  <c r="V180"/>
  <c r="T180"/>
  <c r="P180"/>
  <c r="BI178"/>
  <c r="BH178"/>
  <c r="BG178"/>
  <c r="BF178"/>
  <c r="X178"/>
  <c r="V178"/>
  <c r="T178"/>
  <c r="P178"/>
  <c r="BI176"/>
  <c r="BH176"/>
  <c r="BG176"/>
  <c r="BF176"/>
  <c r="X176"/>
  <c r="V176"/>
  <c r="T176"/>
  <c r="P176"/>
  <c r="BI174"/>
  <c r="BH174"/>
  <c r="BG174"/>
  <c r="BF174"/>
  <c r="X174"/>
  <c r="V174"/>
  <c r="T174"/>
  <c r="P174"/>
  <c r="BI172"/>
  <c r="BH172"/>
  <c r="BG172"/>
  <c r="BF172"/>
  <c r="X172"/>
  <c r="V172"/>
  <c r="T172"/>
  <c r="P172"/>
  <c r="BI170"/>
  <c r="BH170"/>
  <c r="BG170"/>
  <c r="BF170"/>
  <c r="X170"/>
  <c r="V170"/>
  <c r="T170"/>
  <c r="P170"/>
  <c r="BI167"/>
  <c r="BH167"/>
  <c r="BG167"/>
  <c r="BF167"/>
  <c r="X167"/>
  <c r="V167"/>
  <c r="T167"/>
  <c r="P167"/>
  <c r="BI165"/>
  <c r="BH165"/>
  <c r="BG165"/>
  <c r="BF165"/>
  <c r="X165"/>
  <c r="V165"/>
  <c r="T165"/>
  <c r="P165"/>
  <c r="BI163"/>
  <c r="BH163"/>
  <c r="BG163"/>
  <c r="BF163"/>
  <c r="X163"/>
  <c r="V163"/>
  <c r="T163"/>
  <c r="P163"/>
  <c r="BI161"/>
  <c r="BH161"/>
  <c r="BG161"/>
  <c r="BF161"/>
  <c r="X161"/>
  <c r="V161"/>
  <c r="T161"/>
  <c r="P161"/>
  <c r="BI159"/>
  <c r="BH159"/>
  <c r="BG159"/>
  <c r="BF159"/>
  <c r="X159"/>
  <c r="V159"/>
  <c r="T159"/>
  <c r="P159"/>
  <c r="BI157"/>
  <c r="BH157"/>
  <c r="BG157"/>
  <c r="BF157"/>
  <c r="X157"/>
  <c r="V157"/>
  <c r="T157"/>
  <c r="P157"/>
  <c r="BI155"/>
  <c r="BH155"/>
  <c r="BG155"/>
  <c r="BF155"/>
  <c r="X155"/>
  <c r="V155"/>
  <c r="T155"/>
  <c r="P155"/>
  <c r="BI153"/>
  <c r="BH153"/>
  <c r="BG153"/>
  <c r="BF153"/>
  <c r="X153"/>
  <c r="V153"/>
  <c r="T153"/>
  <c r="P153"/>
  <c r="BI150"/>
  <c r="BH150"/>
  <c r="BG150"/>
  <c r="BF150"/>
  <c r="X150"/>
  <c r="V150"/>
  <c r="T150"/>
  <c r="P150"/>
  <c r="BI148"/>
  <c r="BH148"/>
  <c r="BG148"/>
  <c r="BF148"/>
  <c r="X148"/>
  <c r="V148"/>
  <c r="T148"/>
  <c r="P148"/>
  <c r="BI146"/>
  <c r="BH146"/>
  <c r="BG146"/>
  <c r="BF146"/>
  <c r="X146"/>
  <c r="V146"/>
  <c r="T146"/>
  <c r="P146"/>
  <c r="BI144"/>
  <c r="BH144"/>
  <c r="BG144"/>
  <c r="BF144"/>
  <c r="X144"/>
  <c r="V144"/>
  <c r="T144"/>
  <c r="P144"/>
  <c r="BI142"/>
  <c r="BH142"/>
  <c r="BG142"/>
  <c r="BF142"/>
  <c r="X142"/>
  <c r="V142"/>
  <c r="T142"/>
  <c r="P142"/>
  <c r="BI140"/>
  <c r="BH140"/>
  <c r="BG140"/>
  <c r="BF140"/>
  <c r="X140"/>
  <c r="V140"/>
  <c r="T140"/>
  <c r="P140"/>
  <c r="BI138"/>
  <c r="BH138"/>
  <c r="BG138"/>
  <c r="BF138"/>
  <c r="X138"/>
  <c r="V138"/>
  <c r="T138"/>
  <c r="P138"/>
  <c r="BI136"/>
  <c r="BH136"/>
  <c r="BG136"/>
  <c r="BF136"/>
  <c r="X136"/>
  <c r="V136"/>
  <c r="T136"/>
  <c r="P136"/>
  <c r="BI134"/>
  <c r="BH134"/>
  <c r="BG134"/>
  <c r="BF134"/>
  <c r="X134"/>
  <c r="V134"/>
  <c r="T134"/>
  <c r="P134"/>
  <c r="BI132"/>
  <c r="BH132"/>
  <c r="BG132"/>
  <c r="BF132"/>
  <c r="X132"/>
  <c r="V132"/>
  <c r="T132"/>
  <c r="P132"/>
  <c r="BI130"/>
  <c r="BH130"/>
  <c r="BG130"/>
  <c r="BF130"/>
  <c r="X130"/>
  <c r="V130"/>
  <c r="T130"/>
  <c r="P130"/>
  <c r="BI128"/>
  <c r="BH128"/>
  <c r="BG128"/>
  <c r="BF128"/>
  <c r="X128"/>
  <c r="V128"/>
  <c r="T128"/>
  <c r="P128"/>
  <c r="BI126"/>
  <c r="BH126"/>
  <c r="BG126"/>
  <c r="BF126"/>
  <c r="X126"/>
  <c r="V126"/>
  <c r="T126"/>
  <c r="P126"/>
  <c r="BI124"/>
  <c r="BH124"/>
  <c r="BG124"/>
  <c r="BF124"/>
  <c r="X124"/>
  <c r="V124"/>
  <c r="T124"/>
  <c r="P124"/>
  <c r="J119"/>
  <c r="F116"/>
  <c r="E114"/>
  <c r="J92"/>
  <c r="F89"/>
  <c r="E87"/>
  <c r="J21"/>
  <c r="E21"/>
  <c r="J118"/>
  <c r="J20"/>
  <c r="J18"/>
  <c r="E18"/>
  <c r="F92"/>
  <c r="J17"/>
  <c r="J15"/>
  <c r="E15"/>
  <c r="F118"/>
  <c r="J14"/>
  <c r="J12"/>
  <c r="J89"/>
  <c r="E7"/>
  <c r="E112"/>
  <c i="3" r="K39"/>
  <c r="K38"/>
  <c i="1" r="BA96"/>
  <c i="3" r="K37"/>
  <c i="1" r="AZ96"/>
  <c i="3" r="BI227"/>
  <c r="BH227"/>
  <c r="BG227"/>
  <c r="BF227"/>
  <c r="X227"/>
  <c r="V227"/>
  <c r="T227"/>
  <c r="P227"/>
  <c r="BI225"/>
  <c r="BH225"/>
  <c r="BG225"/>
  <c r="BF225"/>
  <c r="X225"/>
  <c r="V225"/>
  <c r="T225"/>
  <c r="P225"/>
  <c r="BI221"/>
  <c r="BH221"/>
  <c r="BG221"/>
  <c r="BF221"/>
  <c r="X221"/>
  <c r="V221"/>
  <c r="T221"/>
  <c r="P221"/>
  <c r="BI218"/>
  <c r="BH218"/>
  <c r="BG218"/>
  <c r="BF218"/>
  <c r="X218"/>
  <c r="V218"/>
  <c r="T218"/>
  <c r="P218"/>
  <c r="BI215"/>
  <c r="BH215"/>
  <c r="BG215"/>
  <c r="BF215"/>
  <c r="X215"/>
  <c r="V215"/>
  <c r="T215"/>
  <c r="P215"/>
  <c r="BI212"/>
  <c r="BH212"/>
  <c r="BG212"/>
  <c r="BF212"/>
  <c r="X212"/>
  <c r="X211"/>
  <c r="V212"/>
  <c r="V211"/>
  <c r="T212"/>
  <c r="T211"/>
  <c r="P212"/>
  <c r="BI208"/>
  <c r="BH208"/>
  <c r="BG208"/>
  <c r="BF208"/>
  <c r="X208"/>
  <c r="V208"/>
  <c r="T208"/>
  <c r="P208"/>
  <c r="BI205"/>
  <c r="BH205"/>
  <c r="BG205"/>
  <c r="BF205"/>
  <c r="X205"/>
  <c r="V205"/>
  <c r="T205"/>
  <c r="P205"/>
  <c r="BI202"/>
  <c r="BH202"/>
  <c r="BG202"/>
  <c r="BF202"/>
  <c r="X202"/>
  <c r="V202"/>
  <c r="T202"/>
  <c r="P202"/>
  <c r="BI199"/>
  <c r="BH199"/>
  <c r="BG199"/>
  <c r="BF199"/>
  <c r="X199"/>
  <c r="V199"/>
  <c r="T199"/>
  <c r="P199"/>
  <c r="BI196"/>
  <c r="BH196"/>
  <c r="BG196"/>
  <c r="BF196"/>
  <c r="X196"/>
  <c r="V196"/>
  <c r="T196"/>
  <c r="P196"/>
  <c r="BI194"/>
  <c r="BH194"/>
  <c r="BG194"/>
  <c r="BF194"/>
  <c r="X194"/>
  <c r="V194"/>
  <c r="T194"/>
  <c r="P194"/>
  <c r="BI191"/>
  <c r="BH191"/>
  <c r="BG191"/>
  <c r="BF191"/>
  <c r="X191"/>
  <c r="V191"/>
  <c r="T191"/>
  <c r="P191"/>
  <c r="BI188"/>
  <c r="BH188"/>
  <c r="BG188"/>
  <c r="BF188"/>
  <c r="X188"/>
  <c r="V188"/>
  <c r="T188"/>
  <c r="P188"/>
  <c r="BI184"/>
  <c r="BH184"/>
  <c r="BG184"/>
  <c r="BF184"/>
  <c r="X184"/>
  <c r="V184"/>
  <c r="T184"/>
  <c r="P184"/>
  <c r="BI181"/>
  <c r="BH181"/>
  <c r="BG181"/>
  <c r="BF181"/>
  <c r="X181"/>
  <c r="V181"/>
  <c r="T181"/>
  <c r="P181"/>
  <c r="BI177"/>
  <c r="BH177"/>
  <c r="BG177"/>
  <c r="BF177"/>
  <c r="X177"/>
  <c r="V177"/>
  <c r="T177"/>
  <c r="P177"/>
  <c r="BI175"/>
  <c r="BH175"/>
  <c r="BG175"/>
  <c r="BF175"/>
  <c r="X175"/>
  <c r="V175"/>
  <c r="T175"/>
  <c r="P175"/>
  <c r="BI172"/>
  <c r="BH172"/>
  <c r="BG172"/>
  <c r="BF172"/>
  <c r="X172"/>
  <c r="V172"/>
  <c r="T172"/>
  <c r="P172"/>
  <c r="BI169"/>
  <c r="BH169"/>
  <c r="BG169"/>
  <c r="BF169"/>
  <c r="X169"/>
  <c r="V169"/>
  <c r="T169"/>
  <c r="P169"/>
  <c r="BI164"/>
  <c r="BH164"/>
  <c r="BG164"/>
  <c r="BF164"/>
  <c r="X164"/>
  <c r="V164"/>
  <c r="T164"/>
  <c r="P164"/>
  <c r="BI161"/>
  <c r="BH161"/>
  <c r="BG161"/>
  <c r="BF161"/>
  <c r="X161"/>
  <c r="V161"/>
  <c r="T161"/>
  <c r="P161"/>
  <c r="BI157"/>
  <c r="BH157"/>
  <c r="BG157"/>
  <c r="BF157"/>
  <c r="X157"/>
  <c r="V157"/>
  <c r="T157"/>
  <c r="P157"/>
  <c r="BI152"/>
  <c r="BH152"/>
  <c r="BG152"/>
  <c r="BF152"/>
  <c r="X152"/>
  <c r="V152"/>
  <c r="T152"/>
  <c r="P152"/>
  <c r="BI149"/>
  <c r="BH149"/>
  <c r="BG149"/>
  <c r="BF149"/>
  <c r="X149"/>
  <c r="V149"/>
  <c r="T149"/>
  <c r="P149"/>
  <c r="BI146"/>
  <c r="BH146"/>
  <c r="BG146"/>
  <c r="BF146"/>
  <c r="X146"/>
  <c r="V146"/>
  <c r="T146"/>
  <c r="P146"/>
  <c r="BI143"/>
  <c r="BH143"/>
  <c r="BG143"/>
  <c r="BF143"/>
  <c r="X143"/>
  <c r="V143"/>
  <c r="T143"/>
  <c r="P143"/>
  <c r="BI140"/>
  <c r="BH140"/>
  <c r="BG140"/>
  <c r="BF140"/>
  <c r="X140"/>
  <c r="V140"/>
  <c r="T140"/>
  <c r="P140"/>
  <c r="BI137"/>
  <c r="BH137"/>
  <c r="BG137"/>
  <c r="BF137"/>
  <c r="X137"/>
  <c r="V137"/>
  <c r="T137"/>
  <c r="P137"/>
  <c r="BI132"/>
  <c r="BH132"/>
  <c r="BG132"/>
  <c r="BF132"/>
  <c r="X132"/>
  <c r="V132"/>
  <c r="T132"/>
  <c r="P132"/>
  <c r="BI127"/>
  <c r="BH127"/>
  <c r="BG127"/>
  <c r="BF127"/>
  <c r="X127"/>
  <c r="V127"/>
  <c r="T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85"/>
  <c i="2" r="K39"/>
  <c r="K38"/>
  <c i="1" r="BA95"/>
  <c i="2" r="K37"/>
  <c i="1" r="AZ95"/>
  <c i="2" r="BI181"/>
  <c r="BH181"/>
  <c r="BG181"/>
  <c r="BF181"/>
  <c r="X181"/>
  <c r="X180"/>
  <c r="V181"/>
  <c r="V180"/>
  <c r="T181"/>
  <c r="T180"/>
  <c r="P181"/>
  <c r="BI177"/>
  <c r="BH177"/>
  <c r="BG177"/>
  <c r="BF177"/>
  <c r="X177"/>
  <c r="V177"/>
  <c r="T177"/>
  <c r="P177"/>
  <c r="BI175"/>
  <c r="BH175"/>
  <c r="BG175"/>
  <c r="BF175"/>
  <c r="X175"/>
  <c r="V175"/>
  <c r="T175"/>
  <c r="P175"/>
  <c r="BI172"/>
  <c r="BH172"/>
  <c r="BG172"/>
  <c r="BF172"/>
  <c r="X172"/>
  <c r="V172"/>
  <c r="T172"/>
  <c r="P172"/>
  <c r="BI169"/>
  <c r="BH169"/>
  <c r="BG169"/>
  <c r="BF169"/>
  <c r="X169"/>
  <c r="V169"/>
  <c r="T169"/>
  <c r="P169"/>
  <c r="BI166"/>
  <c r="BH166"/>
  <c r="BG166"/>
  <c r="BF166"/>
  <c r="X166"/>
  <c r="V166"/>
  <c r="T166"/>
  <c r="P166"/>
  <c r="BI163"/>
  <c r="BH163"/>
  <c r="BG163"/>
  <c r="BF163"/>
  <c r="X163"/>
  <c r="V163"/>
  <c r="T163"/>
  <c r="P163"/>
  <c r="BI160"/>
  <c r="BH160"/>
  <c r="BG160"/>
  <c r="BF160"/>
  <c r="X160"/>
  <c r="V160"/>
  <c r="T160"/>
  <c r="P160"/>
  <c r="BI157"/>
  <c r="BH157"/>
  <c r="BG157"/>
  <c r="BF157"/>
  <c r="X157"/>
  <c r="V157"/>
  <c r="T157"/>
  <c r="P157"/>
  <c r="BI153"/>
  <c r="BH153"/>
  <c r="BG153"/>
  <c r="BF153"/>
  <c r="X153"/>
  <c r="V153"/>
  <c r="T153"/>
  <c r="P153"/>
  <c r="BI150"/>
  <c r="BH150"/>
  <c r="BG150"/>
  <c r="BF150"/>
  <c r="X150"/>
  <c r="V150"/>
  <c r="T150"/>
  <c r="P150"/>
  <c r="BI147"/>
  <c r="BH147"/>
  <c r="BG147"/>
  <c r="BF147"/>
  <c r="X147"/>
  <c r="V147"/>
  <c r="T147"/>
  <c r="P147"/>
  <c r="BI144"/>
  <c r="BH144"/>
  <c r="BG144"/>
  <c r="BF144"/>
  <c r="X144"/>
  <c r="V144"/>
  <c r="T144"/>
  <c r="P144"/>
  <c r="BI141"/>
  <c r="BH141"/>
  <c r="BG141"/>
  <c r="BF141"/>
  <c r="X141"/>
  <c r="V141"/>
  <c r="T141"/>
  <c r="P141"/>
  <c r="BI138"/>
  <c r="BH138"/>
  <c r="BG138"/>
  <c r="BF138"/>
  <c r="X138"/>
  <c r="V138"/>
  <c r="T138"/>
  <c r="P138"/>
  <c r="BI135"/>
  <c r="BH135"/>
  <c r="BG135"/>
  <c r="BF135"/>
  <c r="X135"/>
  <c r="V135"/>
  <c r="T135"/>
  <c r="P135"/>
  <c r="BI132"/>
  <c r="BH132"/>
  <c r="BG132"/>
  <c r="BF132"/>
  <c r="X132"/>
  <c r="V132"/>
  <c r="T132"/>
  <c r="P132"/>
  <c r="BI129"/>
  <c r="BH129"/>
  <c r="BG129"/>
  <c r="BF129"/>
  <c r="X129"/>
  <c r="V129"/>
  <c r="T129"/>
  <c r="P129"/>
  <c r="BI126"/>
  <c r="BH126"/>
  <c r="BG126"/>
  <c r="BF126"/>
  <c r="X126"/>
  <c r="V126"/>
  <c r="T126"/>
  <c r="P126"/>
  <c r="BI123"/>
  <c r="BH123"/>
  <c r="BG123"/>
  <c r="BF123"/>
  <c r="X123"/>
  <c r="V123"/>
  <c r="T123"/>
  <c r="P123"/>
  <c r="J117"/>
  <c r="J116"/>
  <c r="F116"/>
  <c r="F114"/>
  <c r="E112"/>
  <c r="J92"/>
  <c r="J91"/>
  <c r="F91"/>
  <c r="F89"/>
  <c r="E87"/>
  <c r="J18"/>
  <c r="E18"/>
  <c r="F117"/>
  <c r="J17"/>
  <c r="J12"/>
  <c r="J89"/>
  <c r="E7"/>
  <c r="E110"/>
  <c i="1" r="L90"/>
  <c r="AM90"/>
  <c r="AM89"/>
  <c r="L89"/>
  <c r="AM87"/>
  <c r="L87"/>
  <c r="L85"/>
  <c r="L84"/>
  <c i="2" r="R175"/>
  <c r="R163"/>
  <c r="R132"/>
  <c r="Q141"/>
  <c r="R138"/>
  <c r="Q166"/>
  <c r="BK160"/>
  <c r="BK135"/>
  <c i="3" r="R175"/>
  <c r="R188"/>
  <c r="Q143"/>
  <c r="Q184"/>
  <c r="R152"/>
  <c r="R194"/>
  <c r="Q132"/>
  <c r="R177"/>
  <c r="K212"/>
  <c r="BE212"/>
  <c r="BK215"/>
  <c r="BK172"/>
  <c r="BK208"/>
  <c i="4" r="Q283"/>
  <c r="Q232"/>
  <c r="R184"/>
  <c r="R285"/>
  <c r="Q221"/>
  <c r="R180"/>
  <c r="R136"/>
  <c r="R234"/>
  <c r="R150"/>
  <c r="R279"/>
  <c r="Q230"/>
  <c r="Q136"/>
  <c r="K234"/>
  <c r="BE234"/>
  <c r="K130"/>
  <c r="BE130"/>
  <c r="K281"/>
  <c r="BE281"/>
  <c r="BK142"/>
  <c r="K176"/>
  <c r="BE176"/>
  <c r="BK256"/>
  <c r="BK126"/>
  <c r="K192"/>
  <c r="BE192"/>
  <c r="K244"/>
  <c r="BE244"/>
  <c r="BK134"/>
  <c i="2" r="Q175"/>
  <c r="R166"/>
  <c r="R123"/>
  <c i="1" r="AU94"/>
  <c i="2" r="BK181"/>
  <c r="BK157"/>
  <c r="K126"/>
  <c r="BE126"/>
  <c i="3" r="R196"/>
  <c r="Q221"/>
  <c r="Q157"/>
  <c r="Q172"/>
  <c r="R208"/>
  <c r="R146"/>
  <c r="BK175"/>
  <c r="R221"/>
  <c r="BK221"/>
  <c r="BK177"/>
  <c r="BK140"/>
  <c r="BK146"/>
  <c i="4" r="R260"/>
  <c r="Q234"/>
  <c r="Q186"/>
  <c r="Q126"/>
  <c r="R232"/>
  <c r="R176"/>
  <c r="Q287"/>
  <c r="Q217"/>
  <c r="R172"/>
  <c r="Q275"/>
  <c r="R215"/>
  <c r="Q140"/>
  <c r="R242"/>
  <c r="Q209"/>
  <c r="R170"/>
  <c r="Q134"/>
  <c r="Q271"/>
  <c r="R228"/>
  <c r="Q178"/>
  <c r="R295"/>
  <c r="Q260"/>
  <c r="R219"/>
  <c r="Q174"/>
  <c r="R146"/>
  <c r="R275"/>
  <c r="Q213"/>
  <c r="Q146"/>
  <c r="BK297"/>
  <c r="K283"/>
  <c r="BE283"/>
  <c r="K161"/>
  <c r="BE161"/>
  <c r="BK289"/>
  <c r="K254"/>
  <c r="BE254"/>
  <c r="K178"/>
  <c r="BE178"/>
  <c r="BK213"/>
  <c r="K150"/>
  <c r="BE150"/>
  <c r="BK230"/>
  <c r="BK240"/>
  <c r="BK236"/>
  <c r="BK221"/>
  <c r="BK194"/>
  <c r="BK182"/>
  <c r="BK165"/>
  <c r="K146"/>
  <c r="BE146"/>
  <c r="K203"/>
  <c r="BE203"/>
  <c r="K174"/>
  <c r="BE174"/>
  <c r="BK201"/>
  <c i="2" r="Q181"/>
  <c r="R147"/>
  <c r="Q129"/>
  <c r="Q160"/>
  <c r="Q147"/>
  <c r="BK172"/>
  <c r="K141"/>
  <c r="BE141"/>
  <c r="K123"/>
  <c r="BE123"/>
  <c i="3" r="R132"/>
  <c r="R169"/>
  <c r="R149"/>
  <c r="R199"/>
  <c r="Q175"/>
  <c r="Q218"/>
  <c r="R157"/>
  <c r="R205"/>
  <c r="BK227"/>
  <c r="K127"/>
  <c r="BE127"/>
  <c r="K199"/>
  <c r="BE199"/>
  <c r="K157"/>
  <c r="BE157"/>
  <c i="4" r="R254"/>
  <c r="R203"/>
  <c r="R283"/>
  <c r="Q219"/>
  <c r="R132"/>
  <c r="R268"/>
  <c r="R209"/>
  <c r="Q142"/>
  <c r="R252"/>
  <c r="R178"/>
  <c r="R289"/>
  <c r="R224"/>
  <c r="K182"/>
  <c r="Q138"/>
  <c r="Q279"/>
  <c r="Q224"/>
  <c r="R159"/>
  <c r="Q291"/>
  <c r="R226"/>
  <c r="R165"/>
  <c r="Q299"/>
  <c r="K260"/>
  <c r="BE260"/>
  <c r="K219"/>
  <c r="BE219"/>
  <c r="K190"/>
  <c r="BE190"/>
  <c r="BK148"/>
  <c r="K266"/>
  <c r="BE266"/>
  <c r="BK207"/>
  <c r="BK180"/>
  <c r="K238"/>
  <c r="BE238"/>
  <c r="K153"/>
  <c r="BE153"/>
  <c i="2" r="R177"/>
  <c r="Q169"/>
  <c r="R144"/>
  <c r="Q135"/>
  <c r="Q153"/>
  <c r="Q132"/>
  <c r="BK169"/>
  <c r="BK138"/>
  <c r="K147"/>
  <c r="BE147"/>
  <c i="3" r="Q152"/>
  <c r="R172"/>
  <c r="R191"/>
  <c r="R184"/>
  <c r="Q164"/>
  <c r="Q188"/>
  <c r="R225"/>
  <c r="Q161"/>
  <c r="K188"/>
  <c r="BE188"/>
  <c r="BK205"/>
  <c r="BK143"/>
  <c r="K152"/>
  <c r="BE152"/>
  <c i="4" r="Q293"/>
  <c r="R238"/>
  <c r="Q192"/>
  <c r="Q128"/>
  <c r="Q258"/>
  <c r="Q201"/>
  <c r="Q238"/>
  <c r="Q205"/>
  <c r="Q124"/>
  <c r="Q256"/>
  <c r="R157"/>
  <c r="R281"/>
  <c r="Q194"/>
  <c r="R174"/>
  <c r="R126"/>
  <c r="Q264"/>
  <c r="K226"/>
  <c r="BE226"/>
  <c r="BK277"/>
  <c r="BK211"/>
  <c r="K138"/>
  <c r="BE138"/>
  <c r="K264"/>
  <c r="BE264"/>
  <c r="BK170"/>
  <c i="2" r="Q177"/>
  <c r="R141"/>
  <c r="Q144"/>
  <c r="R129"/>
  <c r="Q126"/>
  <c r="BK163"/>
  <c r="BK129"/>
  <c i="3" r="Q227"/>
  <c r="R202"/>
  <c r="Q127"/>
  <c r="Q137"/>
  <c r="Q196"/>
  <c r="Q140"/>
  <c r="R127"/>
  <c r="K169"/>
  <c r="BE169"/>
  <c r="K191"/>
  <c r="BE191"/>
  <c r="BK184"/>
  <c r="BK137"/>
  <c i="4" r="R250"/>
  <c r="R207"/>
  <c r="R153"/>
  <c r="Q254"/>
  <c r="R197"/>
  <c r="Q157"/>
  <c r="Q262"/>
  <c r="R194"/>
  <c r="Q130"/>
  <c r="R246"/>
  <c r="Q159"/>
  <c r="R236"/>
  <c r="R192"/>
  <c r="Q165"/>
  <c r="Q285"/>
  <c r="Q248"/>
  <c r="Q215"/>
  <c r="Q148"/>
  <c r="R256"/>
  <c r="R182"/>
  <c r="R277"/>
  <c r="Q226"/>
  <c r="Q161"/>
  <c r="R140"/>
  <c r="K293"/>
  <c r="BE293"/>
  <c r="BK172"/>
  <c r="K287"/>
  <c r="BE287"/>
  <c r="BK205"/>
  <c r="BK248"/>
  <c i="2" r="R172"/>
  <c r="Q163"/>
  <c r="R157"/>
  <c r="R126"/>
  <c r="BK175"/>
  <c r="K153"/>
  <c r="BE153"/>
  <c i="3" r="Q225"/>
  <c r="Q212"/>
  <c r="R164"/>
  <c r="R143"/>
  <c r="Q181"/>
  <c r="R212"/>
  <c r="Q149"/>
  <c r="R137"/>
  <c r="K175"/>
  <c r="BE175"/>
  <c r="BK194"/>
  <c r="K132"/>
  <c r="BE132"/>
  <c r="K164"/>
  <c r="BE164"/>
  <c i="4" r="R273"/>
  <c r="R217"/>
  <c r="Q167"/>
  <c r="R287"/>
  <c r="Q240"/>
  <c r="R188"/>
  <c r="R148"/>
  <c r="Q207"/>
  <c r="BK144"/>
  <c r="R271"/>
  <c r="Q199"/>
  <c r="Q252"/>
  <c r="R211"/>
  <c r="Q172"/>
  <c r="R297"/>
  <c r="R244"/>
  <c r="Q182"/>
  <c r="R128"/>
  <c r="R262"/>
  <c r="Q184"/>
  <c r="R161"/>
  <c r="R124"/>
  <c r="R266"/>
  <c r="Q197"/>
  <c r="R134"/>
  <c r="K279"/>
  <c r="BE279"/>
  <c r="BK209"/>
  <c r="BK136"/>
  <c r="K285"/>
  <c r="BE285"/>
  <c r="BK228"/>
  <c r="K132"/>
  <c r="BE132"/>
  <c r="BK199"/>
  <c r="K159"/>
  <c r="BE159"/>
  <c r="K224"/>
  <c r="BE224"/>
  <c r="K246"/>
  <c r="BE246"/>
  <c i="2" r="Q172"/>
  <c r="R150"/>
  <c r="R160"/>
  <c r="Q123"/>
  <c r="Q138"/>
  <c r="BK177"/>
  <c r="K150"/>
  <c r="BE150"/>
  <c r="BK132"/>
  <c i="3" r="Q169"/>
  <c r="Q194"/>
  <c r="R140"/>
  <c r="R218"/>
  <c r="Q177"/>
  <c r="Q199"/>
  <c r="Q146"/>
  <c r="Q191"/>
  <c r="BK202"/>
  <c r="BK181"/>
  <c r="K161"/>
  <c r="BE161"/>
  <c i="4" r="Q289"/>
  <c r="Q246"/>
  <c r="R205"/>
  <c r="R293"/>
  <c r="R213"/>
  <c r="Q170"/>
  <c r="R291"/>
  <c r="Q228"/>
  <c r="R190"/>
  <c r="R144"/>
  <c r="R264"/>
  <c r="Q155"/>
  <c r="R248"/>
  <c r="R201"/>
  <c r="Q188"/>
  <c r="Q144"/>
  <c r="Q281"/>
  <c r="Q242"/>
  <c r="Q163"/>
  <c r="Q266"/>
  <c r="R230"/>
  <c r="Q180"/>
  <c r="Q150"/>
  <c r="Q295"/>
  <c r="Q236"/>
  <c r="R155"/>
  <c r="K299"/>
  <c r="BE299"/>
  <c r="BK275"/>
  <c r="BK188"/>
  <c r="K291"/>
  <c r="BE291"/>
  <c r="K262"/>
  <c r="BE262"/>
  <c r="BK184"/>
  <c r="BK128"/>
  <c r="BK163"/>
  <c r="BK273"/>
  <c r="BK250"/>
  <c r="K232"/>
  <c r="BE232"/>
  <c r="K197"/>
  <c r="BE197"/>
  <c r="K155"/>
  <c r="BE155"/>
  <c r="K144"/>
  <c r="BE144"/>
  <c r="BK140"/>
  <c r="BK252"/>
  <c r="BK186"/>
  <c r="K157"/>
  <c r="BE157"/>
  <c i="2" r="R181"/>
  <c r="R169"/>
  <c r="Q157"/>
  <c r="R153"/>
  <c r="Q150"/>
  <c r="R135"/>
  <c r="BK166"/>
  <c r="K144"/>
  <c r="BE144"/>
  <c i="3" r="R227"/>
  <c r="Q205"/>
  <c r="Q208"/>
  <c r="R215"/>
  <c r="R181"/>
  <c r="Q215"/>
  <c r="R161"/>
  <c r="Q202"/>
  <c r="BK218"/>
  <c r="K225"/>
  <c r="BE225"/>
  <c r="BK196"/>
  <c r="BK149"/>
  <c i="4" r="Q211"/>
  <c r="R163"/>
  <c r="Q250"/>
  <c r="Q190"/>
  <c r="R138"/>
  <c r="R258"/>
  <c r="R199"/>
  <c r="Q297"/>
  <c r="Q244"/>
  <c r="Q153"/>
  <c r="R240"/>
  <c r="Q176"/>
  <c r="Q132"/>
  <c r="Q273"/>
  <c r="R186"/>
  <c r="R142"/>
  <c r="Q277"/>
  <c r="R221"/>
  <c r="R167"/>
  <c r="R299"/>
  <c r="Q268"/>
  <c r="Q203"/>
  <c r="R130"/>
  <c r="K295"/>
  <c r="BE295"/>
  <c r="BK215"/>
  <c r="K124"/>
  <c r="BE124"/>
  <c r="K271"/>
  <c r="BE271"/>
  <c r="K217"/>
  <c r="BE217"/>
  <c r="K258"/>
  <c r="BE258"/>
  <c r="BK167"/>
  <c r="K242"/>
  <c r="BE242"/>
  <c r="K268"/>
  <c r="BE268"/>
  <c i="2" l="1" r="V156"/>
  <c i="3" r="Q126"/>
  <c r="Q171"/>
  <c r="I99"/>
  <c r="X187"/>
  <c r="BK214"/>
  <c r="K214"/>
  <c r="K103"/>
  <c r="X224"/>
  <c i="4" r="T152"/>
  <c r="V223"/>
  <c i="2" r="Q122"/>
  <c i="3" r="R126"/>
  <c r="T180"/>
  <c r="V180"/>
  <c r="Q180"/>
  <c r="I100"/>
  <c r="Q214"/>
  <c r="I103"/>
  <c i="4" r="Q123"/>
  <c r="I97"/>
  <c r="R223"/>
  <c r="J101"/>
  <c i="2" r="T122"/>
  <c r="Q156"/>
  <c r="I99"/>
  <c i="3" r="X171"/>
  <c r="Q187"/>
  <c r="I101"/>
  <c r="T224"/>
  <c i="2" r="X122"/>
  <c r="T156"/>
  <c i="3" r="X126"/>
  <c r="V171"/>
  <c r="T187"/>
  <c r="X214"/>
  <c r="R224"/>
  <c r="J104"/>
  <c i="4" r="X123"/>
  <c r="R152"/>
  <c r="J98"/>
  <c r="Q196"/>
  <c r="I100"/>
  <c r="V270"/>
  <c i="2" r="BK156"/>
  <c r="K156"/>
  <c r="K99"/>
  <c i="3" r="T126"/>
  <c r="R171"/>
  <c r="J99"/>
  <c r="X180"/>
  <c r="R180"/>
  <c r="J100"/>
  <c r="R214"/>
  <c r="J103"/>
  <c i="4" r="T123"/>
  <c r="Q152"/>
  <c r="I98"/>
  <c r="R196"/>
  <c r="J100"/>
  <c r="T270"/>
  <c i="2" r="V122"/>
  <c r="V121"/>
  <c r="V120"/>
  <c r="X156"/>
  <c i="3" r="BK171"/>
  <c r="K171"/>
  <c r="K99"/>
  <c r="V214"/>
  <c r="Q224"/>
  <c r="I104"/>
  <c i="4" r="V152"/>
  <c r="T196"/>
  <c r="T169"/>
  <c r="T223"/>
  <c r="X270"/>
  <c i="2" r="R156"/>
  <c r="J99"/>
  <c i="3" r="T171"/>
  <c r="V187"/>
  <c r="T214"/>
  <c r="V224"/>
  <c i="4" r="R123"/>
  <c r="V196"/>
  <c r="V169"/>
  <c r="X223"/>
  <c r="Q270"/>
  <c r="I102"/>
  <c i="2" r="R122"/>
  <c i="3" r="V126"/>
  <c r="V125"/>
  <c r="V124"/>
  <c r="BK180"/>
  <c r="K180"/>
  <c r="K100"/>
  <c r="R187"/>
  <c r="J101"/>
  <c i="4" r="V123"/>
  <c r="X152"/>
  <c r="X196"/>
  <c r="X169"/>
  <c r="Q223"/>
  <c r="I101"/>
  <c r="R270"/>
  <c r="J102"/>
  <c i="2" r="R180"/>
  <c r="J100"/>
  <c r="BK180"/>
  <c r="K180"/>
  <c r="K100"/>
  <c i="3" r="Q211"/>
  <c r="I102"/>
  <c i="4" r="Q169"/>
  <c r="I99"/>
  <c r="R169"/>
  <c r="J99"/>
  <c i="2" r="Q180"/>
  <c r="I100"/>
  <c i="3" r="R211"/>
  <c r="J102"/>
  <c i="4" r="F119"/>
  <c r="E85"/>
  <c r="J91"/>
  <c r="J116"/>
  <c r="F91"/>
  <c r="BE182"/>
  <c i="3" r="E114"/>
  <c r="F92"/>
  <c r="J89"/>
  <c i="2" r="E85"/>
  <c r="F92"/>
  <c r="J114"/>
  <c r="K36"/>
  <c i="1" r="AY95"/>
  <c i="3" r="K36"/>
  <c i="1" r="AY96"/>
  <c i="4" r="F36"/>
  <c i="1" r="BC97"/>
  <c i="4" r="BK153"/>
  <c r="K250"/>
  <c r="BE250"/>
  <c r="BK190"/>
  <c r="K128"/>
  <c r="BE128"/>
  <c i="2" r="K132"/>
  <c r="BE132"/>
  <c r="K129"/>
  <c r="BE129"/>
  <c r="K157"/>
  <c r="BE157"/>
  <c r="BK123"/>
  <c r="BK126"/>
  <c r="K163"/>
  <c r="BE163"/>
  <c i="3" r="F39"/>
  <c i="1" r="BF96"/>
  <c i="4" r="K136"/>
  <c r="BE136"/>
  <c r="BK244"/>
  <c r="BK258"/>
  <c r="K165"/>
  <c r="BE165"/>
  <c r="K209"/>
  <c r="BE209"/>
  <c r="K228"/>
  <c r="BE228"/>
  <c r="BK234"/>
  <c r="K248"/>
  <c r="BE248"/>
  <c r="BK150"/>
  <c r="BK161"/>
  <c r="K163"/>
  <c r="BE163"/>
  <c r="BK219"/>
  <c r="BK232"/>
  <c r="BK279"/>
  <c r="K256"/>
  <c r="BE256"/>
  <c r="K201"/>
  <c r="BE201"/>
  <c r="K211"/>
  <c r="BE211"/>
  <c r="BK159"/>
  <c r="K297"/>
  <c r="BE297"/>
  <c i="2" r="F36"/>
  <c i="1" r="BC95"/>
  <c i="3" r="K184"/>
  <c r="BE184"/>
  <c r="K227"/>
  <c r="BE227"/>
  <c r="F38"/>
  <c i="1" r="BE96"/>
  <c i="4" r="K172"/>
  <c r="BE172"/>
  <c r="BK264"/>
  <c r="F39"/>
  <c i="1" r="BF97"/>
  <c i="2" r="F37"/>
  <c i="1" r="BD95"/>
  <c i="3" r="BK132"/>
  <c r="K215"/>
  <c r="BE215"/>
  <c r="K146"/>
  <c r="BE146"/>
  <c r="K172"/>
  <c r="BE172"/>
  <c r="BK157"/>
  <c r="K143"/>
  <c r="BE143"/>
  <c r="BK161"/>
  <c r="BK169"/>
  <c r="BK164"/>
  <c i="4" r="K194"/>
  <c r="BE194"/>
  <c r="BK299"/>
  <c r="BK138"/>
  <c r="K126"/>
  <c r="BE126"/>
  <c r="BK197"/>
  <c r="BK192"/>
  <c r="K275"/>
  <c r="BE275"/>
  <c r="K207"/>
  <c r="BE207"/>
  <c r="K148"/>
  <c r="BE148"/>
  <c r="K140"/>
  <c r="BE140"/>
  <c r="BK260"/>
  <c r="BK146"/>
  <c r="BK266"/>
  <c r="K188"/>
  <c r="BE188"/>
  <c r="BK132"/>
  <c r="K205"/>
  <c r="BE205"/>
  <c r="BK291"/>
  <c r="K252"/>
  <c r="BE252"/>
  <c r="BK203"/>
  <c r="K180"/>
  <c r="BE180"/>
  <c i="2" r="K172"/>
  <c r="BE172"/>
  <c r="K138"/>
  <c r="BE138"/>
  <c r="F38"/>
  <c i="1" r="BE95"/>
  <c i="3" r="BK225"/>
  <c r="BK224"/>
  <c r="K224"/>
  <c r="K104"/>
  <c r="K137"/>
  <c r="BE137"/>
  <c r="BK188"/>
  <c r="K208"/>
  <c r="BE208"/>
  <c r="K218"/>
  <c r="BE218"/>
  <c r="BK212"/>
  <c r="BK211"/>
  <c r="K211"/>
  <c r="K102"/>
  <c r="BK191"/>
  <c i="4" r="K142"/>
  <c r="BE142"/>
  <c r="BK238"/>
  <c r="BK246"/>
  <c r="K170"/>
  <c r="BE170"/>
  <c r="K36"/>
  <c i="1" r="AY97"/>
  <c i="4" r="BK155"/>
  <c r="BK254"/>
  <c r="BK281"/>
  <c r="BK178"/>
  <c i="2" r="BK150"/>
  <c r="BK144"/>
  <c r="K177"/>
  <c r="BE177"/>
  <c r="K166"/>
  <c r="BE166"/>
  <c r="K181"/>
  <c r="BE181"/>
  <c r="BK147"/>
  <c i="3" r="F36"/>
  <c i="1" r="BC96"/>
  <c i="4" r="BK174"/>
  <c r="K277"/>
  <c r="BE277"/>
  <c r="K273"/>
  <c r="BE273"/>
  <c r="BK242"/>
  <c r="BK124"/>
  <c r="K230"/>
  <c r="BE230"/>
  <c r="BK176"/>
  <c r="K134"/>
  <c r="BE134"/>
  <c r="K186"/>
  <c r="BE186"/>
  <c r="BK285"/>
  <c r="BK262"/>
  <c r="BK157"/>
  <c r="BK224"/>
  <c r="BK268"/>
  <c r="BK283"/>
  <c r="K289"/>
  <c r="BE289"/>
  <c r="K236"/>
  <c r="BE236"/>
  <c r="BK295"/>
  <c i="2" r="BK141"/>
  <c r="K135"/>
  <c r="BE135"/>
  <c r="K169"/>
  <c r="BE169"/>
  <c r="BK153"/>
  <c r="K160"/>
  <c r="BE160"/>
  <c r="K175"/>
  <c r="BE175"/>
  <c i="3" r="BK127"/>
  <c r="K205"/>
  <c r="BE205"/>
  <c r="K140"/>
  <c r="BE140"/>
  <c r="K194"/>
  <c r="BE194"/>
  <c r="K221"/>
  <c r="BE221"/>
  <c r="K149"/>
  <c r="BE149"/>
  <c r="K196"/>
  <c r="BE196"/>
  <c r="K181"/>
  <c r="BE181"/>
  <c r="BK152"/>
  <c r="BK199"/>
  <c r="BK187"/>
  <c r="K187"/>
  <c r="K101"/>
  <c i="4" r="BK226"/>
  <c r="K167"/>
  <c r="BE167"/>
  <c r="K215"/>
  <c r="BE215"/>
  <c r="BK271"/>
  <c r="BK217"/>
  <c r="BK287"/>
  <c r="K213"/>
  <c r="BE213"/>
  <c r="K184"/>
  <c r="BE184"/>
  <c r="F38"/>
  <c i="1" r="BE97"/>
  <c i="2" r="F39"/>
  <c i="1" r="BF95"/>
  <c i="3" r="K202"/>
  <c r="BE202"/>
  <c r="K177"/>
  <c r="BE177"/>
  <c r="F37"/>
  <c i="1" r="BD96"/>
  <c i="4" r="K240"/>
  <c r="BE240"/>
  <c r="BK130"/>
  <c r="K199"/>
  <c r="BE199"/>
  <c r="K221"/>
  <c r="BE221"/>
  <c r="BK293"/>
  <c r="F37"/>
  <c i="1" r="BD97"/>
  <c i="2" l="1" r="R121"/>
  <c r="R120"/>
  <c r="J96"/>
  <c r="K31"/>
  <c i="1" r="AT95"/>
  <c i="2" r="Q121"/>
  <c r="Q120"/>
  <c r="I96"/>
  <c r="K30"/>
  <c i="1" r="AS95"/>
  <c i="3" r="T125"/>
  <c r="T124"/>
  <c i="1" r="AW96"/>
  <c i="4" r="V122"/>
  <c r="T122"/>
  <c i="1" r="AW97"/>
  <c i="3" r="X125"/>
  <c r="X124"/>
  <c i="4" r="X122"/>
  <c i="2" r="T121"/>
  <c r="T120"/>
  <c i="1" r="AW95"/>
  <c i="4" r="R122"/>
  <c r="J96"/>
  <c r="K31"/>
  <c i="1" r="AT97"/>
  <c i="2" r="X121"/>
  <c r="X120"/>
  <c i="3" r="R125"/>
  <c r="R124"/>
  <c r="J96"/>
  <c r="K31"/>
  <c i="1" r="AT96"/>
  <c i="3" r="Q125"/>
  <c r="I97"/>
  <c i="2" r="I98"/>
  <c i="4" r="J97"/>
  <c r="Q122"/>
  <c r="I96"/>
  <c r="K30"/>
  <c i="1" r="AS97"/>
  <c i="3" r="I98"/>
  <c i="2" r="J98"/>
  <c i="3" r="J98"/>
  <c i="4" r="BK123"/>
  <c r="BK196"/>
  <c r="K196"/>
  <c r="K100"/>
  <c r="BK152"/>
  <c r="K152"/>
  <c r="K98"/>
  <c r="BK223"/>
  <c r="K223"/>
  <c r="K101"/>
  <c r="BK270"/>
  <c r="K270"/>
  <c r="K102"/>
  <c i="2" r="BK122"/>
  <c r="K122"/>
  <c r="K98"/>
  <c i="3" r="BK126"/>
  <c r="K126"/>
  <c r="K98"/>
  <c i="2" r="F35"/>
  <c i="1" r="BB95"/>
  <c r="BC94"/>
  <c r="AY94"/>
  <c r="AK30"/>
  <c i="3" r="F35"/>
  <c i="1" r="BB96"/>
  <c i="3" r="K35"/>
  <c i="1" r="AX96"/>
  <c r="AV96"/>
  <c i="2" r="K35"/>
  <c i="1" r="AX95"/>
  <c r="AV95"/>
  <c r="BF94"/>
  <c r="W33"/>
  <c i="4" r="K35"/>
  <c i="1" r="AX97"/>
  <c r="AV97"/>
  <c r="BD94"/>
  <c r="W31"/>
  <c r="BE94"/>
  <c r="W32"/>
  <c i="4" r="F35"/>
  <c i="1" r="BB97"/>
  <c i="4" l="1" r="BK169"/>
  <c r="K169"/>
  <c r="K99"/>
  <c i="3" r="BK125"/>
  <c r="K125"/>
  <c r="K97"/>
  <c r="J97"/>
  <c i="2" r="I97"/>
  <c r="BK121"/>
  <c r="BK120"/>
  <c r="K120"/>
  <c r="K96"/>
  <c i="4" r="K123"/>
  <c r="K97"/>
  <c i="3" r="Q124"/>
  <c r="I96"/>
  <c r="K30"/>
  <c i="1" r="AS96"/>
  <c i="2" r="J97"/>
  <c i="1" r="AW94"/>
  <c r="AZ94"/>
  <c r="AT94"/>
  <c r="W30"/>
  <c r="BA94"/>
  <c r="BB94"/>
  <c r="AX94"/>
  <c r="AK29"/>
  <c r="AS94"/>
  <c i="4" l="1" r="BK122"/>
  <c r="K122"/>
  <c i="2" r="K121"/>
  <c r="K97"/>
  <c i="3" r="BK124"/>
  <c r="K124"/>
  <c r="K96"/>
  <c i="4" r="K32"/>
  <c i="1" r="AG97"/>
  <c i="2" r="K32"/>
  <c i="1" r="AG95"/>
  <c r="AN95"/>
  <c r="W29"/>
  <c r="AV94"/>
  <c i="4" l="1" r="K96"/>
  <c r="K41"/>
  <c i="2" r="K41"/>
  <c i="1" r="AN97"/>
  <c i="3" r="K32"/>
  <c i="1" r="AG96"/>
  <c r="AG94"/>
  <c r="AK26"/>
  <c r="AK35"/>
  <c l="1" r="AN94"/>
  <c r="AN96"/>
  <c i="3" r="K41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<sst xmlns="http://schemas.openxmlformats.org/spreadsheetml/2006/main">
  <si>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</si>
  <si>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</si>
  <si>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</si>
  <si>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</si>
  <si>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</si>
  <si>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</si>
  <si>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{ada011ad-685d-4a2a-a860-208472da7c57}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</si>
  <si>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</si>
  <si>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</si>
  <si>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</si>
  <si>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</si>
  <si>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</si>
  <si>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</si>
  <si>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</si>
  <si>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</si>
  <si>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</si>
  <si>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</si>
  <si>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</si>
  <si>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Parčík v Dolním Třešňovci</t>
  </si>
  <si>
    <t>KSO:</t>
  </si>
  <si>
    <t>CC-CZ:</t>
  </si>
  <si>
    <t>Místo:</t>
  </si>
  <si>
    <t>Dolní Třešňovec</t>
  </si>
  <si>
    <t>Datum:</t>
  </si>
  <si>
    <t>18. 1. 2022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</si>
  <si>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</si>
  <si>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</si>
  <si>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</si>
  <si>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</si>
  <si>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</si>
  <si>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</si>
  <si>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</si>
  <si>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Zpracovatel:</t>
  </si>
  <si>
    <t xml:space="preserve"> ing. Ivana Smolová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</si>
  <si>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</si>
  <si>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</si>
  <si>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</si>
  <si>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</si>
  <si>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</si>
  <si>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</si>
  <si>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</si>
  <si>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</si>
  <si>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</si>
  <si>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</si>
  <si>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</si>
  <si>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</si>
  <si>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</si>
  <si>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</si>
  <si>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</si>
  <si>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</si>
  <si>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</si>
  <si>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</si>
  <si>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</si>
  <si>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</si>
  <si>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</si>
  <si>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</si>
  <si>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</si>
  <si>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</si>
  <si>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</si>
  <si>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</si>
  <si>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</si>
  <si>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</si>
  <si>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</si>
  <si>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</si>
  <si>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</si>
  <si>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</si>
  <si>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</si>
  <si>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</si>
  <si>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</si>
  <si>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</si>
  <si>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</si>
  <si>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</si>
  <si>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</si>
  <si>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</si>
  <si>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</si>
  <si>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</si>
  <si>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</si>
  <si>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</si>
  <si>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</si>
  <si>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</si>
  <si>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</si>
  <si>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</si>
  <si>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</si>
  <si>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zpevněný vjezd</t>
  </si>
  <si>
    <t>STA</t>
  </si>
  <si>
    <t>{6c9ff093-6931-4882-8ea9-8e10436e423c}</t>
  </si>
  <si>
    <t>2</t>
  </si>
  <si>
    <t>mlatový chodník</t>
  </si>
  <si>
    <t>{6b8ae792-fa39-43a3-ac25-79cb7c07f0a1}</t>
  </si>
  <si>
    <t>3</t>
  </si>
  <si>
    <t>sadové úpravy</t>
  </si>
  <si>
    <t>{7dc7b102-1bf4-4c2a-b452-0bc6e337d7dc}</t>
  </si>
  <si>
    <t>KRYCÍ LIST SOUPISU PRACÍ</t>
  </si>
  <si>
    <t>Objekt:</t>
  </si>
  <si>
    <t>1 - zpevněný vjezd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</si>
  <si>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</si>
  <si>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</si>
  <si>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</si>
  <si>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</si>
  <si>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</si>
  <si>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</si>
  <si>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</si>
  <si>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</si>
  <si>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</si>
  <si>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</si>
  <si>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</si>
  <si>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</t>
  </si>
  <si>
    <t xml:space="preserve">    998 - Přesun hmot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</si>
  <si>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</si>
  <si>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</si>
  <si>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</si>
  <si>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</si>
  <si>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</si>
  <si>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</si>
  <si>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</si>
  <si>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</si>
  <si>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</si>
  <si>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</si>
  <si>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</si>
  <si>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</si>
  <si>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</si>
  <si>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</si>
  <si>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</si>
  <si>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</si>
  <si>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</si>
  <si>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</si>
  <si>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</si>
  <si>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</si>
  <si>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</si>
  <si>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</si>
  <si>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121112111</t>
  </si>
  <si>
    <t>Sejmutí ornice tl vrstvy do 150 mm ručně s vodorovným přemístěním do 50 m</t>
  </si>
  <si>
    <t>m3</t>
  </si>
  <si>
    <t>4</t>
  </si>
  <si>
    <t>1265230763</t>
  </si>
  <si>
    <t>PP</t>
  </si>
  <si>
    <t>VV</t>
  </si>
  <si>
    <t>58*3,6*0,15</t>
  </si>
  <si>
    <t>122101101</t>
  </si>
  <si>
    <t>Odkopávky a prokopávky nezapažené v hornině tř. 1 a 2 objem do 100 m3</t>
  </si>
  <si>
    <t>-852635466</t>
  </si>
  <si>
    <t>58*3,6*0,2</t>
  </si>
  <si>
    <t>122201101</t>
  </si>
  <si>
    <t>Odkopávky a prokopávky nezapažené v hornině tř. 3 objem do 100 m3</t>
  </si>
  <si>
    <t>2104898332</t>
  </si>
  <si>
    <t>58*3*0,25</t>
  </si>
  <si>
    <t>122201109</t>
  </si>
  <si>
    <t>Příplatek za lepivost u odkopávek v hornině tř. 1 až 3</t>
  </si>
  <si>
    <t>-719509904</t>
  </si>
  <si>
    <t>43,5</t>
  </si>
  <si>
    <t>5</t>
  </si>
  <si>
    <t>162701101</t>
  </si>
  <si>
    <t>Vodorovné přemístění do 6000 m výkopku/sypaniny z horniny tř. 1 až 4</t>
  </si>
  <si>
    <t>1235911712</t>
  </si>
  <si>
    <t>41,76+43,5-6,96</t>
  </si>
  <si>
    <t>6</t>
  </si>
  <si>
    <t>167101102</t>
  </si>
  <si>
    <t>Nakládání výkopku z hornin tř. 1 až 4 přes 100 m3</t>
  </si>
  <si>
    <t>2008702715</t>
  </si>
  <si>
    <t>78,3</t>
  </si>
  <si>
    <t>7</t>
  </si>
  <si>
    <t>171201201</t>
  </si>
  <si>
    <t>Uložení sypaniny na skládky</t>
  </si>
  <si>
    <t>-849196181</t>
  </si>
  <si>
    <t>8</t>
  </si>
  <si>
    <t>171201211</t>
  </si>
  <si>
    <t>Poplatek za uložení stavebního odpadu - zeminy a kameniva na skládce</t>
  </si>
  <si>
    <t>t</t>
  </si>
  <si>
    <t>-2075652064</t>
  </si>
  <si>
    <t>78,3*1,8</t>
  </si>
  <si>
    <t>9</t>
  </si>
  <si>
    <t>175101201</t>
  </si>
  <si>
    <t>Obsyp objektů bez prohození sypaniny z hornin tř. 1 až 4 uloženým do 30 m od kraje objektu</t>
  </si>
  <si>
    <t>588766972</t>
  </si>
  <si>
    <t>58*0,6*0,2</t>
  </si>
  <si>
    <t>10</t>
  </si>
  <si>
    <t>181301102</t>
  </si>
  <si>
    <t>Rozprostření ornice tl vrstvy do 150 mm pl do 500 m2 v rovině nebo ve svahu do 1:5</t>
  </si>
  <si>
    <t>m2</t>
  </si>
  <si>
    <t>1772691398</t>
  </si>
  <si>
    <t>58*0,6</t>
  </si>
  <si>
    <t>11</t>
  </si>
  <si>
    <t>181951102</t>
  </si>
  <si>
    <t>Úprava pláně v hornině tř. 1 až 4 se zhutněním</t>
  </si>
  <si>
    <t>-1128978470</t>
  </si>
  <si>
    <t>180</t>
  </si>
  <si>
    <t>Komunikace</t>
  </si>
  <si>
    <t>12</t>
  </si>
  <si>
    <t>564710012.1</t>
  </si>
  <si>
    <t>Výplň tvárnic ze směsi štěrk 70% a štěrk s humusem 30% (humus=rašelinový substrát+hlína) tl 50 mm</t>
  </si>
  <si>
    <t>-2037815775</t>
  </si>
  <si>
    <t>13</t>
  </si>
  <si>
    <t>564761111</t>
  </si>
  <si>
    <t>Podklad z kameniva hrubého drceného vel. 32-63 mm tl 200 mm</t>
  </si>
  <si>
    <t>-551446114</t>
  </si>
  <si>
    <t>14</t>
  </si>
  <si>
    <t>564811111</t>
  </si>
  <si>
    <t>Podklad ze štěrkodrtě ŠD vel.4-8mm tl 50 mm</t>
  </si>
  <si>
    <t>2045084161</t>
  </si>
  <si>
    <t>564851111j</t>
  </si>
  <si>
    <t>Podklad ze štěrkodrtě ŠD tl 150 mm 0-32</t>
  </si>
  <si>
    <t>-564497289</t>
  </si>
  <si>
    <t>16</t>
  </si>
  <si>
    <t>567122114</t>
  </si>
  <si>
    <t>Podklad z kameniva zpevněného cementem C 8/10 KSC I tl 150 mm</t>
  </si>
  <si>
    <t>685646328</t>
  </si>
  <si>
    <t>17</t>
  </si>
  <si>
    <t>569251111</t>
  </si>
  <si>
    <t>Zpevnění krajnic štěrkopískem nebo kamenivem těženým tl 150 mm</t>
  </si>
  <si>
    <t>383912693</t>
  </si>
  <si>
    <t>58*2*0,3</t>
  </si>
  <si>
    <t>18</t>
  </si>
  <si>
    <t>593532113</t>
  </si>
  <si>
    <t>Kladení dlažby z plastových vegetačních dlaždic pozemních komunikací se zámkem tl 60 mm pl 300 m2</t>
  </si>
  <si>
    <t>-1512571888</t>
  </si>
  <si>
    <t>19</t>
  </si>
  <si>
    <t>M</t>
  </si>
  <si>
    <t>56245141</t>
  </si>
  <si>
    <t>dlažba zatravňovací recyklovaný PE nosnost 350 t/m2 330x330x50mm</t>
  </si>
  <si>
    <t>-1114575942</t>
  </si>
  <si>
    <t>180*1,01 "Přepočtené koeficientem množství</t>
  </si>
  <si>
    <t>998</t>
  </si>
  <si>
    <t>Přesun hmot</t>
  </si>
  <si>
    <t>20</t>
  </si>
  <si>
    <t>998225111</t>
  </si>
  <si>
    <t>Přesun hmot pro pozemní komunikace s krytem z kamene, monolitickým betonovým nebo živičným</t>
  </si>
  <si>
    <t>-472245158</t>
  </si>
  <si>
    <t>2 - mlatový chodník</t>
  </si>
  <si>
    <t xml:space="preserve">    2 - Zakládání</t>
  </si>
  <si>
    <t xml:space="preserve">    4 - Vodorovné konstrukce</t>
  </si>
  <si>
    <t xml:space="preserve">    8 - Trubní vedení</t>
  </si>
  <si>
    <t xml:space="preserve">    9 - Ostatní konstrukce a práce-bourání</t>
  </si>
  <si>
    <t>-911915128</t>
  </si>
  <si>
    <t>((1,8*15,5)+(3,5*10,5)+(6,0*1,8)+(1,0*4,0/2)+(1,8*17,0))*0,15</t>
  </si>
  <si>
    <t>"Zasakovací box"(3,8*0,6*2)*0,15</t>
  </si>
  <si>
    <t>Součet</t>
  </si>
  <si>
    <t>1527623174</t>
  </si>
  <si>
    <t>((1,8*15,5)+(3,5*10,5)+(6,0*1,8)+(1,0*4,0/2)+(1,8*17,0))*0,18</t>
  </si>
  <si>
    <t>"zasakovací box"(3,8*0,6*2*0,45)</t>
  </si>
  <si>
    <t>132201101</t>
  </si>
  <si>
    <t>Hloubení rýh š do 600 mm v hornině tř. 3 objemu do 100 m3</t>
  </si>
  <si>
    <t>-1136487988</t>
  </si>
  <si>
    <t>"drenáž"(5,0+12,0+14,0+7,0+6,0+3,0+5,0+15,5+14,5+3,0+5,0)*0,3*0,3</t>
  </si>
  <si>
    <t>162201101</t>
  </si>
  <si>
    <t>Vodorovné přemístění do 20 m výkopku/sypaniny z horniny tř. 1 až 4</t>
  </si>
  <si>
    <t>116267535</t>
  </si>
  <si>
    <t>21,501+8,1</t>
  </si>
  <si>
    <t>-1349081820</t>
  </si>
  <si>
    <t>21,501+8,1-0,662-7,802-0,416</t>
  </si>
  <si>
    <t>17813025</t>
  </si>
  <si>
    <t>20,721</t>
  </si>
  <si>
    <t>1727044451</t>
  </si>
  <si>
    <t>20,721*1,8</t>
  </si>
  <si>
    <t>174101101</t>
  </si>
  <si>
    <t>Zásyp jam, šachet rýh nebo kolem objektů sypaninou se zhutněním</t>
  </si>
  <si>
    <t>-1780898924</t>
  </si>
  <si>
    <t>-((1,74*15,5)+(3,5*10,5)+(6,0*1,74)+(1,0*4,0/2)+(1,74*17,0))*0,18</t>
  </si>
  <si>
    <t>175101101</t>
  </si>
  <si>
    <t>Obsyp potrubí bez prohození sypaniny z hornin tř. 1 až 4 uloženým do 3 m od kraje výkopu</t>
  </si>
  <si>
    <t>-1745918471</t>
  </si>
  <si>
    <t>"drenáž" (0,3*0,3*90)-(3,14*0,0325*0,0325*90)</t>
  </si>
  <si>
    <t>207119261</t>
  </si>
  <si>
    <t>"Zasakovací box"(2*3,8*0,6*0,6)-(2*3,6*0,48*0,6)</t>
  </si>
  <si>
    <t>181301101</t>
  </si>
  <si>
    <t>Rozprostření ornice pl do 500 m2 v rovině nebo ve svahu do 1:5 tl vrstvy do 100 mm</t>
  </si>
  <si>
    <t>2129389828</t>
  </si>
  <si>
    <t>((1,8*15,5)+(3,5*10,5)+(6,0*1,8)+(1,0*4,0/2)+(1,8*17,0))</t>
  </si>
  <si>
    <t>"Zasakovací box"(3,8*0,6*2)</t>
  </si>
  <si>
    <t>-1899663649</t>
  </si>
  <si>
    <t>Zakládání</t>
  </si>
  <si>
    <t>212752212</t>
  </si>
  <si>
    <t>Trativod z drenážních trubek plastových flexibilních D do 100 mm obalené folií včetně lože otevřený výkop</t>
  </si>
  <si>
    <t>m</t>
  </si>
  <si>
    <t>-1665264218</t>
  </si>
  <si>
    <t>"drenáž"(5,0+12,0+14,0+7,0+6,0+3,0+5,0+15,5+14,5+3,0+5,0)</t>
  </si>
  <si>
    <t>215901101</t>
  </si>
  <si>
    <t>Zhutnění podloží z hornin soudržných do 92% PS nebo nesoudržných sypkých I(d) do 0,8</t>
  </si>
  <si>
    <t>1355104833</t>
  </si>
  <si>
    <t>272313511</t>
  </si>
  <si>
    <t>Základové pasy z betonu tř. C 12/15</t>
  </si>
  <si>
    <t>-405805604</t>
  </si>
  <si>
    <t>"obruba ze dvou žulových kostek"(5,0+12,0+14,0+7,0+6,0+3,0+5,0+15,5+14,5+3,0)*0,3*0,25</t>
  </si>
  <si>
    <t>Vodorovné konstrukce</t>
  </si>
  <si>
    <t>451573111</t>
  </si>
  <si>
    <t>Lože pod potrubí otevřený výkop ze štěrkopísku</t>
  </si>
  <si>
    <t>-1974692482</t>
  </si>
  <si>
    <t>"drenáž"(5,0+12,0+14,0+7,0+6,0+3,0+5,0+15,5+14,5+3,0+5,0)*0,3*0,1</t>
  </si>
  <si>
    <t>451577877</t>
  </si>
  <si>
    <t>Podklad nebo lože pod dlažbu vodorovný nebo do sklonu 1:5 ze štěrkopísku tl do 100 mm</t>
  </si>
  <si>
    <t>2067946394</t>
  </si>
  <si>
    <t>"pod obrubu"85*0,3</t>
  </si>
  <si>
    <t>564710011.1</t>
  </si>
  <si>
    <t>Podklad z kameniva hrubého drceného vel. 8-16 mm tl 20 mm</t>
  </si>
  <si>
    <t>-1432738097</t>
  </si>
  <si>
    <t>85</t>
  </si>
  <si>
    <t>564720111</t>
  </si>
  <si>
    <t>Podklad z kameniva hrubého drceného vel. 16-32 mm tl 80 mm</t>
  </si>
  <si>
    <t>-775836243</t>
  </si>
  <si>
    <t>564731111</t>
  </si>
  <si>
    <t>Podklad z kameniva hrubého drceného vel. 32-63 mm tl 100 mm</t>
  </si>
  <si>
    <t>-660880855</t>
  </si>
  <si>
    <t>564801111</t>
  </si>
  <si>
    <t>Podklad ze štěrkodrtě ŠD vel.4-8 tl 15 mm</t>
  </si>
  <si>
    <t>1119079546</t>
  </si>
  <si>
    <t>22</t>
  </si>
  <si>
    <t>564931111.1</t>
  </si>
  <si>
    <t>Podklad z jílovité směsi z jílovité zeminy a ostrého písku 0-8mm v poměru 50%/50% po zhutnění tl 75 mm, válcováno</t>
  </si>
  <si>
    <t>-823111032</t>
  </si>
  <si>
    <t>"Podklad z jílovité směsi z jílovité zeminy a ostrého písku 0-8mm v poměru 50%/50% po zhutnění tl 75 mm, válcováno"85</t>
  </si>
  <si>
    <t>23</t>
  </si>
  <si>
    <t>564931111.2</t>
  </si>
  <si>
    <t>Kryt z jílovité směsi z jílovité zeminy a ostrého písku 0-8mm v poměru 50%/50% po zhutnění tl 45 mm, válcováno</t>
  </si>
  <si>
    <t>635766808</t>
  </si>
  <si>
    <t>"Kryt z jílovité směsi z jílovité zeminy a ostrého písku 0-8mm v poměru 50%/50% po zhutnění tl 45 mm, válcováno"85</t>
  </si>
  <si>
    <t>24</t>
  </si>
  <si>
    <t>571901111</t>
  </si>
  <si>
    <t>Posyp krytu kamenivem drceným nebo těženým do 5 kg/m2</t>
  </si>
  <si>
    <t>1365556058</t>
  </si>
  <si>
    <t>"obruba z kostek"85*0,2</t>
  </si>
  <si>
    <t>25</t>
  </si>
  <si>
    <t>R107</t>
  </si>
  <si>
    <t>válcování mlatu (85m2)</t>
  </si>
  <si>
    <t>hod.</t>
  </si>
  <si>
    <t>1559916944</t>
  </si>
  <si>
    <t>Trubní vedení</t>
  </si>
  <si>
    <t>26</t>
  </si>
  <si>
    <t>895971121</t>
  </si>
  <si>
    <t>Zasakovací box z polypropylenu PP bez revize pro vsakování dvouřadová galerie objemu do 5 m3</t>
  </si>
  <si>
    <t>soubor</t>
  </si>
  <si>
    <t>1984074723</t>
  </si>
  <si>
    <t>Ostatní konstrukce a práce-bourání</t>
  </si>
  <si>
    <t>27</t>
  </si>
  <si>
    <t>916241113</t>
  </si>
  <si>
    <t>Osazení obrubníku kamenného ležatého s boční opěrou do lože z betonu prostého</t>
  </si>
  <si>
    <t>1010467820</t>
  </si>
  <si>
    <t>"obruba ze dvou žulových kostek"(5,0+12,0+14,0+7,0+6,0+3,0+5,0+15,5+14,5+3,0)</t>
  </si>
  <si>
    <t>28</t>
  </si>
  <si>
    <t>583801200</t>
  </si>
  <si>
    <t>kostka dlažební drobná, materiálová skupina I/2 velikost 10/10 cm</t>
  </si>
  <si>
    <t>-840526424</t>
  </si>
  <si>
    <t>"obruba ze dvou žulových kostek v řadě-kostka žulová II.třída 1m3=2730kg"(5,0+12,0+14,0+7,0+6,0+3,0+5,0+15,5+14,5+3,0)*0,1*0,1*0,1*2*2,73</t>
  </si>
  <si>
    <t>29</t>
  </si>
  <si>
    <t>918101111</t>
  </si>
  <si>
    <t>Lože pod obrubníky, krajníky nebo obruby z dlažebních kostek z betonu prostého</t>
  </si>
  <si>
    <t>-442401028</t>
  </si>
  <si>
    <t>85*0,3*0,25</t>
  </si>
  <si>
    <t>30</t>
  </si>
  <si>
    <t>998229111</t>
  </si>
  <si>
    <t>Přesun hmot ruční pro pozemní komunikace s krytem z kameniva, betonu,živice na vzdálenost do 50 m</t>
  </si>
  <si>
    <t>-545934774</t>
  </si>
  <si>
    <t>31</t>
  </si>
  <si>
    <t>998229121</t>
  </si>
  <si>
    <t>Příplatek k ručnímu přesunu hmot pro pro pozemní komunikace za zvětšený přesun ZKD 50 m</t>
  </si>
  <si>
    <t>-2055630884</t>
  </si>
  <si>
    <t>3 - sadové úpravy</t>
  </si>
  <si>
    <t>D2 - Montáž</t>
  </si>
  <si>
    <t>D3 - Rostlinný materiál</t>
  </si>
  <si>
    <t xml:space="preserve">    D1 - Ostatní materiál</t>
  </si>
  <si>
    <t xml:space="preserve">    D2 - Montáž</t>
  </si>
  <si>
    <t>D2</t>
  </si>
  <si>
    <t>111 21-2351</t>
  </si>
  <si>
    <t>Odstranění nevhodných dřevin do 100 m2 v přes 1 m s odstraněním pařezů v rovině nebo svahu do 1:5</t>
  </si>
  <si>
    <t>104</t>
  </si>
  <si>
    <t>112 15-1111</t>
  </si>
  <si>
    <t>Směrové kácení stromů s rozřezáním a odvětvením D kmene přes 100 do 200 mm</t>
  </si>
  <si>
    <t>ks</t>
  </si>
  <si>
    <t>106</t>
  </si>
  <si>
    <t>112 15-1112</t>
  </si>
  <si>
    <t>Směrové kácení stromů s rozřezáním a odvětvením D kmene přes 200 do 300 mm</t>
  </si>
  <si>
    <t>108</t>
  </si>
  <si>
    <t>112 15-1113</t>
  </si>
  <si>
    <t>Směrové kácení stromů s rozřezáním a odvětvením D kmene přes 300 do 400 mm</t>
  </si>
  <si>
    <t>110</t>
  </si>
  <si>
    <t>112 15-1114</t>
  </si>
  <si>
    <t>Směrové kácení stromů s rozřezáním a odvětvením D kmene přes 400 do 500 mm</t>
  </si>
  <si>
    <t>112</t>
  </si>
  <si>
    <t>112 15-1115</t>
  </si>
  <si>
    <t>Směrové kácení stromů s rozřezáním a odvětvením D kmene přes 500 do 600 mm</t>
  </si>
  <si>
    <t>114</t>
  </si>
  <si>
    <t>112 15-1116</t>
  </si>
  <si>
    <t>Směrové kácení stromů s rozřezáním a odvětvením D kmene přes 600 do 700 mm</t>
  </si>
  <si>
    <t>116</t>
  </si>
  <si>
    <t>112 15-1355</t>
  </si>
  <si>
    <t>Kácení stromu s postupným spouštěním koruny a kmene D přes 0,5 do 0,6 m</t>
  </si>
  <si>
    <t>118</t>
  </si>
  <si>
    <t>162 30-1501</t>
  </si>
  <si>
    <t>Vodorovné přemístění křovin do 5 km D kmene do 100 mm</t>
  </si>
  <si>
    <t>120</t>
  </si>
  <si>
    <t>162 20-1405</t>
  </si>
  <si>
    <t>Vodorovné přemístění větví stromů jehličnatých do 1 km D kmene přes 100 do 300 mm</t>
  </si>
  <si>
    <t>122</t>
  </si>
  <si>
    <t>162 30-1941</t>
  </si>
  <si>
    <t>Příplatek k vodorovnému přemístění větví stromů jehličnatých D kmene přes 100 do 300 mm ZKD 1 km (do 5 km - 12*4=48)</t>
  </si>
  <si>
    <t>124</t>
  </si>
  <si>
    <t>162 20-1406</t>
  </si>
  <si>
    <t>Vodorovné přemístění větví stromů jehličnatých do 1 km D kmene přes 300 do 500 mm</t>
  </si>
  <si>
    <t>126</t>
  </si>
  <si>
    <t>162 30-1942</t>
  </si>
  <si>
    <t>Příplatek k vodorovnému přemístění větví stromů jehličnatých D kmene přes 300 do 500 mm ZKD 1 km (do 5 km - 8*4=32)</t>
  </si>
  <si>
    <t>128</t>
  </si>
  <si>
    <t>162 20-1407</t>
  </si>
  <si>
    <t>Vodorovné přemístění větví stromů jehličnatých do 1 km D kmene přes 500 do 700 mm</t>
  </si>
  <si>
    <t>130</t>
  </si>
  <si>
    <t>162 30-1943</t>
  </si>
  <si>
    <t>Příplatek k vodorovnému přemístění větví stromů jehličnatých D kmene přes 500 do 700 mm ZKD 1 km (do 5 km - 2*4=8)</t>
  </si>
  <si>
    <t>132</t>
  </si>
  <si>
    <t>162 20-1415</t>
  </si>
  <si>
    <t>Vodorovné přemístění kmenů stromů jehličnatých do 1 km D kmene přes 100 do 300 mm</t>
  </si>
  <si>
    <t>134</t>
  </si>
  <si>
    <t>162 30-1961</t>
  </si>
  <si>
    <t>Příplatek k vodorovnému přemístění kmenů stromů jehličnatých D kmene přes 100 do 300 mm ZKD 1 km</t>
  </si>
  <si>
    <t>136</t>
  </si>
  <si>
    <t>162 20-1416</t>
  </si>
  <si>
    <t>Vodorovné přemístění kmenů stromů jehličnatých do 1 km D kmene přes 300 do 500 mm</t>
  </si>
  <si>
    <t>138</t>
  </si>
  <si>
    <t>162 30-1962</t>
  </si>
  <si>
    <t>Příplatek k vodorovnému přemístění kmenů stromů jehličnatých D kmene přes 300 do 500 mm ZKD 1 km</t>
  </si>
  <si>
    <t>140</t>
  </si>
  <si>
    <t>162 20-1417</t>
  </si>
  <si>
    <t>Vodorovné přemístění kmenů stromů jehličnatých do 1 km D kmene přes 500 do 700 mm</t>
  </si>
  <si>
    <t>142</t>
  </si>
  <si>
    <t>162 30-1963</t>
  </si>
  <si>
    <t>Příplatek k vodorovnému přemístění kmenů stromů jehličnatých D kmene přes 500 do 700 mm ZKD 1 km</t>
  </si>
  <si>
    <t>144</t>
  </si>
  <si>
    <t>112 25-1211</t>
  </si>
  <si>
    <t>Odstranění pařezů rovině nebo na svahu do 1:5 odfrézováním hl do 0,2 m</t>
  </si>
  <si>
    <t>146</t>
  </si>
  <si>
    <t>D3</t>
  </si>
  <si>
    <t>Rostlinný materiál</t>
  </si>
  <si>
    <t>Pol45</t>
  </si>
  <si>
    <t>Abies nordmanniana jedle nordmanská 200-225</t>
  </si>
  <si>
    <t>DTBAL</t>
  </si>
  <si>
    <t>148</t>
  </si>
  <si>
    <t>Pol46</t>
  </si>
  <si>
    <t>Taxus cuspidata 'Columnaris' tis japonský 80-100</t>
  </si>
  <si>
    <t>ZB</t>
  </si>
  <si>
    <t>150</t>
  </si>
  <si>
    <t>Pol47</t>
  </si>
  <si>
    <t>Acer platanoides 'Crimson King' javor mléčný ok 12-14</t>
  </si>
  <si>
    <t>152</t>
  </si>
  <si>
    <t>Pol48</t>
  </si>
  <si>
    <t>Cornus alba 'Goulchaultii' svída bílá 40-60</t>
  </si>
  <si>
    <t>K 2</t>
  </si>
  <si>
    <t>154</t>
  </si>
  <si>
    <t>Pol49</t>
  </si>
  <si>
    <t>Hamamelis x intermedia vilín prostřední 40-60</t>
  </si>
  <si>
    <t>K 4</t>
  </si>
  <si>
    <t>156</t>
  </si>
  <si>
    <t>Pol50</t>
  </si>
  <si>
    <t>Hydrangea paniculata 'Vanille Fraise' hortenzie latnatá 30-40</t>
  </si>
  <si>
    <t>158</t>
  </si>
  <si>
    <t>Pol51</t>
  </si>
  <si>
    <t>Philadelphus 'Bouquet Blanc' pustoryl 40-60</t>
  </si>
  <si>
    <t>160</t>
  </si>
  <si>
    <t>Pol52</t>
  </si>
  <si>
    <t>Physocarpus opulifolius 'Andre' tavola kalinolistá 40-60</t>
  </si>
  <si>
    <t>162</t>
  </si>
  <si>
    <t>Pol53</t>
  </si>
  <si>
    <t>Rhododendron hybridum - výška v dospělosti 1,5-2 m, barva květu výrazná purpurová, fialová (např.'Nova Zembla','Azurro', 'Polarnacht',…) pěnišník 60-80</t>
  </si>
  <si>
    <t>K 7,5</t>
  </si>
  <si>
    <t>164</t>
  </si>
  <si>
    <t>32</t>
  </si>
  <si>
    <t>Pol54</t>
  </si>
  <si>
    <t>Spiraea x bumalda 'Goldflame' tavolník nízký 20-30</t>
  </si>
  <si>
    <t>K 1</t>
  </si>
  <si>
    <t>166</t>
  </si>
  <si>
    <t>33</t>
  </si>
  <si>
    <t>Pol55</t>
  </si>
  <si>
    <t>Spiraea x vanhouttei tavolník van Houtteův 40-60</t>
  </si>
  <si>
    <t>168</t>
  </si>
  <si>
    <t>34</t>
  </si>
  <si>
    <t>Pol56</t>
  </si>
  <si>
    <t>Syringa vulgaris - výrazný fialový (např.'Charles Joly', 'Président Viger',..) šeřík obecný 60-80</t>
  </si>
  <si>
    <t>170</t>
  </si>
  <si>
    <t>35</t>
  </si>
  <si>
    <t>Pol57</t>
  </si>
  <si>
    <t>Weigela florida ('Boskoop Glory') vajgélie květnatá 40-60</t>
  </si>
  <si>
    <t>172</t>
  </si>
  <si>
    <t>D1</t>
  </si>
  <si>
    <t>Ostatní materiál</t>
  </si>
  <si>
    <t>36</t>
  </si>
  <si>
    <t>Pol31</t>
  </si>
  <si>
    <t>Totální herbicid</t>
  </si>
  <si>
    <t>l</t>
  </si>
  <si>
    <t>37</t>
  </si>
  <si>
    <t>Pol32</t>
  </si>
  <si>
    <t>Selektivní herbicid(Bofix)</t>
  </si>
  <si>
    <t>38</t>
  </si>
  <si>
    <t>Pol33</t>
  </si>
  <si>
    <t xml:space="preserve">Kompost - výsadby(0,02/2*75 + 0,05/2*20 + 0,125/2*12 + 0,4/2*2 =  2,4m3, 2,4*0,7=1,68t)</t>
  </si>
  <si>
    <t>39</t>
  </si>
  <si>
    <t>Pol34</t>
  </si>
  <si>
    <t>Rašelina(150l pytle)</t>
  </si>
  <si>
    <t>40</t>
  </si>
  <si>
    <t>Pol35</t>
  </si>
  <si>
    <t>Umělé hnojivo(tabletové,8 ks tablet/1 strom, 2ks tablet/1keř = 8*2 + 2*108 = 232*10gr=2320g=2,32kg)</t>
  </si>
  <si>
    <t>kg</t>
  </si>
  <si>
    <t>41</t>
  </si>
  <si>
    <t>Pol36</t>
  </si>
  <si>
    <t xml:space="preserve">Dřevěné kůly(vč. úvazků)  -3 kůly ke stromu, kůl se špicí, průměr min. 60 mm, délka 2,5 m</t>
  </si>
  <si>
    <t>42</t>
  </si>
  <si>
    <t>Pol37</t>
  </si>
  <si>
    <t>Příčka půlkul.(dřevěná, délka 50cm)</t>
  </si>
  <si>
    <t>43</t>
  </si>
  <si>
    <t>Pol38</t>
  </si>
  <si>
    <t>Příčka půlkul.(dřevěná délka dle potřeby, spodní část - 3řady)</t>
  </si>
  <si>
    <t>44</t>
  </si>
  <si>
    <t>Pol39</t>
  </si>
  <si>
    <t>Juta na obalení stromů (balení 25m, šířka 15cm, 1 strom = 11 m)</t>
  </si>
  <si>
    <t>45</t>
  </si>
  <si>
    <t>Pol40</t>
  </si>
  <si>
    <t>Chránička kmene proti poškození při sekání (TreeProtector)</t>
  </si>
  <si>
    <t>46</t>
  </si>
  <si>
    <t>Pol41</t>
  </si>
  <si>
    <t>Mulčovací kůra ,tl. vrstvy mulče 100 mm(výsadby 146m2 , výsadbová mísa stromy 1 m2*2=148m2)</t>
  </si>
  <si>
    <t>47</t>
  </si>
  <si>
    <t>Pol42</t>
  </si>
  <si>
    <t>Travní směs(parková, 0,035kg/1m2, 1491 + 155=1646m2)</t>
  </si>
  <si>
    <t>48</t>
  </si>
  <si>
    <t>Pol43</t>
  </si>
  <si>
    <t>Trávníkový substrát (155-0,05=7,75m3)</t>
  </si>
  <si>
    <t>49</t>
  </si>
  <si>
    <t>113 20-111x</t>
  </si>
  <si>
    <t>Vytrhání obrub s vybouráním lože, s přemístěním hmot na skládku na vzdálenost do 3 m nebo s naložením na dopravní prostředek</t>
  </si>
  <si>
    <t>50</t>
  </si>
  <si>
    <t>997 22-1571</t>
  </si>
  <si>
    <t>Vodorovná doprava vybouraných hmot bez naložení, ale se složením a s hrubým urovnáním na vzdálenost do 1 km</t>
  </si>
  <si>
    <t>51</t>
  </si>
  <si>
    <t>997 22-1579</t>
  </si>
  <si>
    <t>Vodorovná doprava vybouraných hmot bez naložení, ale se složením a s hrubým urovnáním na vzdálenost Příplatek k ceně za každý další i započatý 1 km přes 1 km(skládka cca 6km)</t>
  </si>
  <si>
    <t>52</t>
  </si>
  <si>
    <t>997 22-1861</t>
  </si>
  <si>
    <t>Poplatek za uložení stavebního odpadu na recyklační skládce (skládkovné) z prostého betonu(obrubníky)</t>
  </si>
  <si>
    <t>53</t>
  </si>
  <si>
    <t>111 21-235x</t>
  </si>
  <si>
    <t>Odstranění náletových dřevin ze stávajících porostů s odstraněním kořenů, popř. ošetřením vhodným herbicidem</t>
  </si>
  <si>
    <t>54</t>
  </si>
  <si>
    <t>Pol6</t>
  </si>
  <si>
    <t>Zemina (kompost) na dorovnání terénu (travnaté plochy, popř. po odfrézovaných pařezech,..), cca 1300m2, vrstva prům. 0,15m</t>
  </si>
  <si>
    <t>55</t>
  </si>
  <si>
    <t>Pol44</t>
  </si>
  <si>
    <t>Doprava zeminy (kompostu)</t>
  </si>
  <si>
    <t>56</t>
  </si>
  <si>
    <t>171 25-1101</t>
  </si>
  <si>
    <t>Uložení sypanin do násypů s rozprostřením a urovnámím</t>
  </si>
  <si>
    <t>57</t>
  </si>
  <si>
    <t>181 35-1103</t>
  </si>
  <si>
    <t>Rozprostření ornice tl vrstvy do 200 mm pl přes 100 m2 v rovině nebo ve svahu do 1:5 strojně</t>
  </si>
  <si>
    <t>58</t>
  </si>
  <si>
    <t>181 11-1131</t>
  </si>
  <si>
    <t>Plošná úprava terénu do 500 m2 zemina skupiny 1 až 4 nerovnosti přes 150 do 200 mm v rovinně a svahu do 1:5</t>
  </si>
  <si>
    <t>59</t>
  </si>
  <si>
    <t>181 41-1131</t>
  </si>
  <si>
    <t>Založení parkového trávníku výsevem pl do 1000 m2 v rovině a ve svahu do 1:5</t>
  </si>
  <si>
    <t>60</t>
  </si>
  <si>
    <t>184 80-2111</t>
  </si>
  <si>
    <t>Chemické odplevelení půdy před založením postřikem naširoko 2* (7,5+3,5+135=146 m2, totálním herbicidem))</t>
  </si>
  <si>
    <t>61</t>
  </si>
  <si>
    <t>184 80-2111.1</t>
  </si>
  <si>
    <t>Chemické odplevelení půdy před založením postřikem naširoko 2* (583+74+420+414=1491 m2, selektivním herbicidem na dvouděložný plevel)</t>
  </si>
  <si>
    <t>62</t>
  </si>
  <si>
    <t>183 20-5121</t>
  </si>
  <si>
    <t>Založení záhonu v rovině a svahu do 1:5 na starém trávníku</t>
  </si>
  <si>
    <t>63</t>
  </si>
  <si>
    <t>183 20-511x</t>
  </si>
  <si>
    <t>Příprava půdy pro výsadbu</t>
  </si>
  <si>
    <t>64</t>
  </si>
  <si>
    <t>183 10-1213</t>
  </si>
  <si>
    <t>Hloubení jamek s 50% vým.půdy obj.0,02-0,05m3</t>
  </si>
  <si>
    <t>65</t>
  </si>
  <si>
    <t>183 10-1214</t>
  </si>
  <si>
    <t>Hloubení jamek s 50% vým.půdy obj.0,05-0,125m3</t>
  </si>
  <si>
    <t>66</t>
  </si>
  <si>
    <t>183 10-1215</t>
  </si>
  <si>
    <t>Hloubení jamek s 50% vým.půdy obj.0,125-0,4m3</t>
  </si>
  <si>
    <t>67</t>
  </si>
  <si>
    <t>183 10-1221</t>
  </si>
  <si>
    <t>Hloubení jamek s 50% vým.půdy obj.0,4-1m3</t>
  </si>
  <si>
    <t>68</t>
  </si>
  <si>
    <t>183 10-1315</t>
  </si>
  <si>
    <t>Hloubení jamek s 100% vým.půdy obj.0,125-0,4m3</t>
  </si>
  <si>
    <t>69</t>
  </si>
  <si>
    <t>184 10-2111</t>
  </si>
  <si>
    <t>Výsadba dřevin o prům balu 10-20cm</t>
  </si>
  <si>
    <t>70</t>
  </si>
  <si>
    <t>184 10-2113</t>
  </si>
  <si>
    <t>Výsadba dřevin o prům balu 30-40cm</t>
  </si>
  <si>
    <t>71</t>
  </si>
  <si>
    <t>184 10-2116</t>
  </si>
  <si>
    <t>Výsadba dřevin s balem prům.60-80cm</t>
  </si>
  <si>
    <t>72</t>
  </si>
  <si>
    <t>185 80-2114</t>
  </si>
  <si>
    <t>Rozdělení hnojiva k jednotlivým rostlinám</t>
  </si>
  <si>
    <t>74</t>
  </si>
  <si>
    <t>73</t>
  </si>
  <si>
    <t>184 50-1121</t>
  </si>
  <si>
    <t>Zhotovení obalu kmene z juty</t>
  </si>
  <si>
    <t>76</t>
  </si>
  <si>
    <t>Pol19</t>
  </si>
  <si>
    <t>Zřízení ochrany krčku kmene proti poškození při sekání</t>
  </si>
  <si>
    <t>78</t>
  </si>
  <si>
    <t>75</t>
  </si>
  <si>
    <t>184 21-5133</t>
  </si>
  <si>
    <t>Ukotvení třemi kůly</t>
  </si>
  <si>
    <t>80</t>
  </si>
  <si>
    <t>Pol21</t>
  </si>
  <si>
    <t>Vytvoření dřevěné bariéry proti psím exkrementům (3patra)</t>
  </si>
  <si>
    <t>82</t>
  </si>
  <si>
    <t>77</t>
  </si>
  <si>
    <t>184 91-1421</t>
  </si>
  <si>
    <t>Mulčování rov.</t>
  </si>
  <si>
    <t>84</t>
  </si>
  <si>
    <t>184 21-5412</t>
  </si>
  <si>
    <t>Zhotovení závlahové mísy u solitérních dřevin v rov.nebo na svahu do 1:5 o prům. mísy 0,5-1m</t>
  </si>
  <si>
    <t>86</t>
  </si>
  <si>
    <t>79</t>
  </si>
  <si>
    <t>185 85-1121</t>
  </si>
  <si>
    <t>Dovoz vody do 1km (1 zálivka 100l - strom, 20l - keř, 2*100 + 108*20=23600l=2,36m3)</t>
  </si>
  <si>
    <t>88</t>
  </si>
  <si>
    <t>185 85-1129</t>
  </si>
  <si>
    <t>Příplatek za dovoz vody za každých započatých 1000m (2*)</t>
  </si>
  <si>
    <t>90</t>
  </si>
  <si>
    <t>81</t>
  </si>
  <si>
    <t>Pol26</t>
  </si>
  <si>
    <t>Lavička (Mmcite - LME 151t Miela)</t>
  </si>
  <si>
    <t>92</t>
  </si>
  <si>
    <t>936 12-4112</t>
  </si>
  <si>
    <t>Montáž lavičky stabilní parkové se zabetonováním noh</t>
  </si>
  <si>
    <t>94</t>
  </si>
  <si>
    <t>83</t>
  </si>
  <si>
    <t>Pol27</t>
  </si>
  <si>
    <t>Odpadkový koš s popelníkem (Mmcite QB 145tp)</t>
  </si>
  <si>
    <t>96</t>
  </si>
  <si>
    <t>936 10-4211</t>
  </si>
  <si>
    <t>Montáž odpadkového koše do betonové patky</t>
  </si>
  <si>
    <t>98</t>
  </si>
  <si>
    <t>180 40-5114</t>
  </si>
  <si>
    <t>Založení trávníku ve vegetačních prefabrikátech výsevem směsi semene v rovině a ve svahu do 1:5</t>
  </si>
  <si>
    <t>100</t>
  </si>
  <si>
    <t>998 23-1311</t>
  </si>
  <si>
    <t>102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</si>
</sst>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1" fillId="0" borderId="12" xfId="0" applyNumberFormat="1" applyFont="1" applyBorder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6" t="s">
        <v>7</v>
      </c>
      <c r="BT2" s="16" t="s">
        <v>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="1" customFormat="1" ht="24.96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G4" s="24" t="s">
        <v>12</v>
      </c>
      <c r="BS4" s="16" t="s">
        <v>13</v>
      </c>
    </row>
    <row r="5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6" t="s">
        <v>15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G5" s="27" t="s">
        <v>16</v>
      </c>
      <c r="BS5" s="16" t="s">
        <v>7</v>
      </c>
    </row>
    <row r="6" s="1" customFormat="1" ht="36.96" customHeight="1">
      <c r="B6" s="20"/>
      <c r="C6" s="21"/>
      <c r="D6" s="28" t="s">
        <v>17</v>
      </c>
      <c r="E6" s="21"/>
      <c r="F6" s="21"/>
      <c r="G6" s="21"/>
      <c r="H6" s="21"/>
      <c r="I6" s="21"/>
      <c r="J6" s="21"/>
      <c r="K6" s="29" t="s">
        <v>18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G6" s="30"/>
      <c r="BS6" s="16" t="s">
        <v>7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G7" s="30"/>
      <c r="BS7" s="16" t="s">
        <v>7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G8" s="30"/>
      <c r="BS8" s="16" t="s">
        <v>7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G9" s="30"/>
      <c r="BS9" s="16" t="s">
        <v>7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</v>
      </c>
      <c r="AO10" s="21"/>
      <c r="AP10" s="21"/>
      <c r="AQ10" s="21"/>
      <c r="AR10" s="19"/>
      <c r="BG10" s="30"/>
      <c r="BS10" s="16" t="s">
        <v>7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G11" s="30"/>
      <c r="BS11" s="16" t="s">
        <v>7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G12" s="30"/>
      <c r="BS12" s="16" t="s">
        <v>7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G13" s="30"/>
      <c r="BS13" s="16" t="s">
        <v>7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G14" s="30"/>
      <c r="BS14" s="16" t="s">
        <v>7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G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</v>
      </c>
      <c r="AO16" s="21"/>
      <c r="AP16" s="21"/>
      <c r="AQ16" s="21"/>
      <c r="AR16" s="19"/>
      <c r="BG16" s="30"/>
      <c r="BS16" s="16" t="s">
        <v>4</v>
      </c>
    </row>
    <row r="17" s="1" customFormat="1" ht="18.48" customHeight="1">
      <c r="B17" s="20"/>
      <c r="C17" s="21"/>
      <c r="D17" s="21"/>
      <c r="E17" s="26" t="s">
        <v>27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G17" s="30"/>
      <c r="BS17" s="16" t="s">
        <v>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G18" s="30"/>
      <c r="BS18" s="16" t="s">
        <v>7</v>
      </c>
    </row>
    <row r="19" s="1" customFormat="1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</v>
      </c>
      <c r="AO19" s="21"/>
      <c r="AP19" s="21"/>
      <c r="AQ19" s="21"/>
      <c r="AR19" s="19"/>
      <c r="BG19" s="30"/>
      <c r="BS19" s="16" t="s">
        <v>7</v>
      </c>
    </row>
    <row r="20" s="1" customFormat="1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G20" s="30"/>
      <c r="BS20" s="16" t="s">
        <v>5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G21" s="30"/>
    </row>
    <row r="22" s="1" customFormat="1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G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G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G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G25" s="30"/>
    </row>
    <row r="26" s="2" customFormat="1" ht="25.92" customHeight="1">
      <c r="A26" s="37"/>
      <c r="B26" s="38"/>
      <c r="C26" s="39"/>
      <c r="D26" s="40" t="s">
        <v>35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G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G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36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37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38</v>
      </c>
      <c r="AL28" s="44"/>
      <c r="AM28" s="44"/>
      <c r="AN28" s="44"/>
      <c r="AO28" s="44"/>
      <c r="AP28" s="39"/>
      <c r="AQ28" s="39"/>
      <c r="AR28" s="43"/>
      <c r="BG28" s="30"/>
    </row>
    <row r="29" s="3" customFormat="1" ht="14.4" customHeight="1">
      <c r="A29" s="3"/>
      <c r="B29" s="45"/>
      <c r="C29" s="46"/>
      <c r="D29" s="31" t="s">
        <v>39</v>
      </c>
      <c r="E29" s="46"/>
      <c r="F29" s="31" t="s">
        <v>40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ROUND(BB94,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ROUND(AX94, 2)</f>
        <v>0</v>
      </c>
      <c r="AL29" s="46"/>
      <c r="AM29" s="46"/>
      <c r="AN29" s="46"/>
      <c r="AO29" s="46"/>
      <c r="AP29" s="46"/>
      <c r="AQ29" s="46"/>
      <c r="AR29" s="49"/>
      <c r="BG29" s="50"/>
    </row>
    <row r="30" s="3" customFormat="1" ht="14.4" customHeight="1">
      <c r="A30" s="3"/>
      <c r="B30" s="45"/>
      <c r="C30" s="46"/>
      <c r="D30" s="46"/>
      <c r="E30" s="46"/>
      <c r="F30" s="31" t="s">
        <v>41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ROUND(BC94,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ROUND(AY94, 2)</f>
        <v>0</v>
      </c>
      <c r="AL30" s="46"/>
      <c r="AM30" s="46"/>
      <c r="AN30" s="46"/>
      <c r="AO30" s="46"/>
      <c r="AP30" s="46"/>
      <c r="AQ30" s="46"/>
      <c r="AR30" s="49"/>
      <c r="BG30" s="50"/>
    </row>
    <row r="31" hidden="1" s="3" customFormat="1" ht="14.4" customHeight="1">
      <c r="A31" s="3"/>
      <c r="B31" s="45"/>
      <c r="C31" s="46"/>
      <c r="D31" s="46"/>
      <c r="E31" s="46"/>
      <c r="F31" s="31" t="s">
        <v>42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ROUND(BD94,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G31" s="50"/>
    </row>
    <row r="32" hidden="1" s="3" customFormat="1" ht="14.4" customHeight="1">
      <c r="A32" s="3"/>
      <c r="B32" s="45"/>
      <c r="C32" s="46"/>
      <c r="D32" s="46"/>
      <c r="E32" s="46"/>
      <c r="F32" s="31" t="s">
        <v>43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ROUND(BE94,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G32" s="50"/>
    </row>
    <row r="33" hidden="1" s="3" customFormat="1" ht="14.4" customHeight="1">
      <c r="A33" s="3"/>
      <c r="B33" s="45"/>
      <c r="C33" s="46"/>
      <c r="D33" s="46"/>
      <c r="E33" s="46"/>
      <c r="F33" s="31" t="s">
        <v>44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ROUND(BF94,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G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G34" s="30"/>
    </row>
    <row r="35" s="2" customFormat="1" ht="25.92" customHeight="1">
      <c r="A35" s="37"/>
      <c r="B35" s="38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G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G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G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50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51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50</v>
      </c>
      <c r="AI60" s="41"/>
      <c r="AJ60" s="41"/>
      <c r="AK60" s="41"/>
      <c r="AL60" s="41"/>
      <c r="AM60" s="63" t="s">
        <v>51</v>
      </c>
      <c r="AN60" s="41"/>
      <c r="AO60" s="41"/>
      <c r="AP60" s="39"/>
      <c r="AQ60" s="39"/>
      <c r="AR60" s="43"/>
      <c r="BG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52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53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G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50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51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50</v>
      </c>
      <c r="AI75" s="41"/>
      <c r="AJ75" s="41"/>
      <c r="AK75" s="41"/>
      <c r="AL75" s="41"/>
      <c r="AM75" s="63" t="s">
        <v>51</v>
      </c>
      <c r="AN75" s="41"/>
      <c r="AO75" s="41"/>
      <c r="AP75" s="39"/>
      <c r="AQ75" s="39"/>
      <c r="AR75" s="43"/>
      <c r="BG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G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G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G81" s="37"/>
    </row>
    <row r="82" s="2" customFormat="1" ht="24.96" customHeight="1">
      <c r="A82" s="37"/>
      <c r="B82" s="38"/>
      <c r="C82" s="22" t="s">
        <v>54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G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G83" s="37"/>
    </row>
    <row r="84" s="4" customFormat="1" ht="12" customHeight="1">
      <c r="A84" s="4"/>
      <c r="B84" s="69"/>
      <c r="C84" s="31" t="s">
        <v>14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202201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G84" s="4"/>
    </row>
    <row r="85" s="5" customFormat="1" ht="36.96" customHeight="1">
      <c r="A85" s="5"/>
      <c r="B85" s="72"/>
      <c r="C85" s="73" t="s">
        <v>17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Parčík v Dolním Třešňovci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G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G86" s="37"/>
    </row>
    <row r="87" s="2" customFormat="1" ht="12" customHeight="1">
      <c r="A87" s="37"/>
      <c r="B87" s="38"/>
      <c r="C87" s="31" t="s">
        <v>21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Dolní Třešňovec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23</v>
      </c>
      <c r="AJ87" s="39"/>
      <c r="AK87" s="39"/>
      <c r="AL87" s="39"/>
      <c r="AM87" s="78" t="str">
        <f>IF(AN8= "","",AN8)</f>
        <v>18. 1. 2022</v>
      </c>
      <c r="AN87" s="78"/>
      <c r="AO87" s="39"/>
      <c r="AP87" s="39"/>
      <c r="AQ87" s="39"/>
      <c r="AR87" s="43"/>
      <c r="BG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G88" s="37"/>
    </row>
    <row r="89" s="2" customFormat="1" ht="15.15" customHeight="1">
      <c r="A89" s="37"/>
      <c r="B89" s="38"/>
      <c r="C89" s="31" t="s">
        <v>25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31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55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2"/>
      <c r="BE89" s="82"/>
      <c r="BF89" s="83"/>
      <c r="BG89" s="37"/>
    </row>
    <row r="90" s="2" customFormat="1" ht="15.15" customHeight="1">
      <c r="A90" s="37"/>
      <c r="B90" s="38"/>
      <c r="C90" s="31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32</v>
      </c>
      <c r="AJ90" s="39"/>
      <c r="AK90" s="39"/>
      <c r="AL90" s="39"/>
      <c r="AM90" s="79" t="str">
        <f>IF(E20="","",E20)</f>
        <v xml:space="preserve"> ing. Ivana Smolová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6"/>
      <c r="BE90" s="86"/>
      <c r="BF90" s="87"/>
      <c r="BG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0"/>
      <c r="BE91" s="90"/>
      <c r="BF91" s="91"/>
      <c r="BG91" s="37"/>
    </row>
    <row r="92" s="2" customFormat="1" ht="29.28" customHeight="1">
      <c r="A92" s="37"/>
      <c r="B92" s="38"/>
      <c r="C92" s="92" t="s">
        <v>56</v>
      </c>
      <c r="D92" s="93"/>
      <c r="E92" s="93"/>
      <c r="F92" s="93"/>
      <c r="G92" s="93"/>
      <c r="H92" s="94"/>
      <c r="I92" s="95" t="s">
        <v>57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58</v>
      </c>
      <c r="AH92" s="93"/>
      <c r="AI92" s="93"/>
      <c r="AJ92" s="93"/>
      <c r="AK92" s="93"/>
      <c r="AL92" s="93"/>
      <c r="AM92" s="93"/>
      <c r="AN92" s="95" t="s">
        <v>59</v>
      </c>
      <c r="AO92" s="93"/>
      <c r="AP92" s="97"/>
      <c r="AQ92" s="98" t="s">
        <v>60</v>
      </c>
      <c r="AR92" s="43"/>
      <c r="AS92" s="99" t="s">
        <v>61</v>
      </c>
      <c r="AT92" s="100" t="s">
        <v>62</v>
      </c>
      <c r="AU92" s="100" t="s">
        <v>63</v>
      </c>
      <c r="AV92" s="100" t="s">
        <v>64</v>
      </c>
      <c r="AW92" s="100" t="s">
        <v>65</v>
      </c>
      <c r="AX92" s="100" t="s">
        <v>66</v>
      </c>
      <c r="AY92" s="100" t="s">
        <v>67</v>
      </c>
      <c r="AZ92" s="100" t="s">
        <v>68</v>
      </c>
      <c r="BA92" s="100" t="s">
        <v>69</v>
      </c>
      <c r="BB92" s="100" t="s">
        <v>70</v>
      </c>
      <c r="BC92" s="100" t="s">
        <v>71</v>
      </c>
      <c r="BD92" s="100" t="s">
        <v>72</v>
      </c>
      <c r="BE92" s="100" t="s">
        <v>73</v>
      </c>
      <c r="BF92" s="101" t="s">
        <v>74</v>
      </c>
      <c r="BG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3"/>
      <c r="BE93" s="103"/>
      <c r="BF93" s="104"/>
      <c r="BG93" s="37"/>
    </row>
    <row r="94" s="6" customFormat="1" ht="32.4" customHeight="1">
      <c r="A94" s="6"/>
      <c r="B94" s="105"/>
      <c r="C94" s="106" t="s">
        <v>75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ROUND(SUM(AG95:AG97),2)</f>
        <v>0</v>
      </c>
      <c r="AH94" s="108"/>
      <c r="AI94" s="108"/>
      <c r="AJ94" s="108"/>
      <c r="AK94" s="108"/>
      <c r="AL94" s="108"/>
      <c r="AM94" s="108"/>
      <c r="AN94" s="109">
        <f>SUM(AG94,AV94)</f>
        <v>0</v>
      </c>
      <c r="AO94" s="109"/>
      <c r="AP94" s="109"/>
      <c r="AQ94" s="110" t="s">
        <v>1</v>
      </c>
      <c r="AR94" s="111"/>
      <c r="AS94" s="112">
        <f>ROUND(SUM(AS95:AS97),2)</f>
        <v>0</v>
      </c>
      <c r="AT94" s="113">
        <f>ROUND(SUM(AT95:AT97),2)</f>
        <v>0</v>
      </c>
      <c r="AU94" s="114">
        <f>ROUND(SUM(AU95:AU97),2)</f>
        <v>0</v>
      </c>
      <c r="AV94" s="114">
        <f>ROUND(SUM(AX94:AY94),2)</f>
        <v>0</v>
      </c>
      <c r="AW94" s="115">
        <f>ROUND(SUM(AW95:AW97),5)</f>
        <v>0</v>
      </c>
      <c r="AX94" s="114">
        <f>ROUND(BB94*L29,2)</f>
        <v>0</v>
      </c>
      <c r="AY94" s="114">
        <f>ROUND(BC94*L30,2)</f>
        <v>0</v>
      </c>
      <c r="AZ94" s="114">
        <f>ROUND(BD94*L29,2)</f>
        <v>0</v>
      </c>
      <c r="BA94" s="114">
        <f>ROUND(BE94*L30,2)</f>
        <v>0</v>
      </c>
      <c r="BB94" s="114">
        <f>ROUND(SUM(BB95:BB97),2)</f>
        <v>0</v>
      </c>
      <c r="BC94" s="114">
        <f>ROUND(SUM(BC95:BC97),2)</f>
        <v>0</v>
      </c>
      <c r="BD94" s="114">
        <f>ROUND(SUM(BD95:BD97),2)</f>
        <v>0</v>
      </c>
      <c r="BE94" s="114">
        <f>ROUND(SUM(BE95:BE97),2)</f>
        <v>0</v>
      </c>
      <c r="BF94" s="116">
        <f>ROUND(SUM(BF95:BF97),2)</f>
        <v>0</v>
      </c>
      <c r="BG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6</v>
      </c>
      <c r="BX94" s="117" t="s">
        <v>80</v>
      </c>
      <c r="CL94" s="117" t="s">
        <v>1</v>
      </c>
    </row>
    <row r="95" s="7" customFormat="1" ht="16.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'1 - zpevněný vjezd'!K32</f>
        <v>0</v>
      </c>
      <c r="AH95" s="123"/>
      <c r="AI95" s="123"/>
      <c r="AJ95" s="123"/>
      <c r="AK95" s="123"/>
      <c r="AL95" s="123"/>
      <c r="AM95" s="123"/>
      <c r="AN95" s="124">
        <f>SUM(AG95,AV95)</f>
        <v>0</v>
      </c>
      <c r="AO95" s="123"/>
      <c r="AP95" s="123"/>
      <c r="AQ95" s="125" t="s">
        <v>84</v>
      </c>
      <c r="AR95" s="126"/>
      <c r="AS95" s="127">
        <f>'1 - zpevněný vjezd'!K30</f>
        <v>0</v>
      </c>
      <c r="AT95" s="128">
        <f>'1 - zpevněný vjezd'!K31</f>
        <v>0</v>
      </c>
      <c r="AU95" s="128">
        <v>0</v>
      </c>
      <c r="AV95" s="128">
        <f>ROUND(SUM(AX95:AY95),2)</f>
        <v>0</v>
      </c>
      <c r="AW95" s="129">
        <f>'1 - zpevněný vjezd'!T120</f>
        <v>0</v>
      </c>
      <c r="AX95" s="128">
        <f>'1 - zpevněný vjezd'!K35</f>
        <v>0</v>
      </c>
      <c r="AY95" s="128">
        <f>'1 - zpevněný vjezd'!K36</f>
        <v>0</v>
      </c>
      <c r="AZ95" s="128">
        <f>'1 - zpevněný vjezd'!K37</f>
        <v>0</v>
      </c>
      <c r="BA95" s="128">
        <f>'1 - zpevněný vjezd'!K38</f>
        <v>0</v>
      </c>
      <c r="BB95" s="128">
        <f>'1 - zpevněný vjezd'!F35</f>
        <v>0</v>
      </c>
      <c r="BC95" s="128">
        <f>'1 - zpevněný vjezd'!F36</f>
        <v>0</v>
      </c>
      <c r="BD95" s="128">
        <f>'1 - zpevněný vjezd'!F37</f>
        <v>0</v>
      </c>
      <c r="BE95" s="128">
        <f>'1 - zpevněný vjezd'!F38</f>
        <v>0</v>
      </c>
      <c r="BF95" s="130">
        <f>'1 - zpevněný vjezd'!F39</f>
        <v>0</v>
      </c>
      <c r="BG95" s="7"/>
      <c r="BT95" s="131" t="s">
        <v>82</v>
      </c>
      <c r="BV95" s="131" t="s">
        <v>79</v>
      </c>
      <c r="BW95" s="131" t="s">
        <v>85</v>
      </c>
      <c r="BX95" s="131" t="s">
        <v>6</v>
      </c>
      <c r="CL95" s="131" t="s">
        <v>1</v>
      </c>
      <c r="CM95" s="131" t="s">
        <v>86</v>
      </c>
    </row>
    <row r="96" s="7" customFormat="1" ht="16.5" customHeight="1">
      <c r="A96" s="119" t="s">
        <v>81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'2 - mlatový chodník'!K32</f>
        <v>0</v>
      </c>
      <c r="AH96" s="123"/>
      <c r="AI96" s="123"/>
      <c r="AJ96" s="123"/>
      <c r="AK96" s="123"/>
      <c r="AL96" s="123"/>
      <c r="AM96" s="123"/>
      <c r="AN96" s="124">
        <f>SUM(AG96,AV96)</f>
        <v>0</v>
      </c>
      <c r="AO96" s="123"/>
      <c r="AP96" s="123"/>
      <c r="AQ96" s="125" t="s">
        <v>84</v>
      </c>
      <c r="AR96" s="126"/>
      <c r="AS96" s="127">
        <f>'2 - mlatový chodník'!K30</f>
        <v>0</v>
      </c>
      <c r="AT96" s="128">
        <f>'2 - mlatový chodník'!K31</f>
        <v>0</v>
      </c>
      <c r="AU96" s="128">
        <v>0</v>
      </c>
      <c r="AV96" s="128">
        <f>ROUND(SUM(AX96:AY96),2)</f>
        <v>0</v>
      </c>
      <c r="AW96" s="129">
        <f>'2 - mlatový chodník'!T124</f>
        <v>0</v>
      </c>
      <c r="AX96" s="128">
        <f>'2 - mlatový chodník'!K35</f>
        <v>0</v>
      </c>
      <c r="AY96" s="128">
        <f>'2 - mlatový chodník'!K36</f>
        <v>0</v>
      </c>
      <c r="AZ96" s="128">
        <f>'2 - mlatový chodník'!K37</f>
        <v>0</v>
      </c>
      <c r="BA96" s="128">
        <f>'2 - mlatový chodník'!K38</f>
        <v>0</v>
      </c>
      <c r="BB96" s="128">
        <f>'2 - mlatový chodník'!F35</f>
        <v>0</v>
      </c>
      <c r="BC96" s="128">
        <f>'2 - mlatový chodník'!F36</f>
        <v>0</v>
      </c>
      <c r="BD96" s="128">
        <f>'2 - mlatový chodník'!F37</f>
        <v>0</v>
      </c>
      <c r="BE96" s="128">
        <f>'2 - mlatový chodník'!F38</f>
        <v>0</v>
      </c>
      <c r="BF96" s="130">
        <f>'2 - mlatový chodník'!F39</f>
        <v>0</v>
      </c>
      <c r="BG96" s="7"/>
      <c r="BT96" s="131" t="s">
        <v>82</v>
      </c>
      <c r="BV96" s="131" t="s">
        <v>79</v>
      </c>
      <c r="BW96" s="131" t="s">
        <v>88</v>
      </c>
      <c r="BX96" s="131" t="s">
        <v>6</v>
      </c>
      <c r="CL96" s="131" t="s">
        <v>1</v>
      </c>
      <c r="CM96" s="131" t="s">
        <v>86</v>
      </c>
    </row>
    <row r="97" s="7" customFormat="1" ht="16.5" customHeight="1">
      <c r="A97" s="119" t="s">
        <v>81</v>
      </c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'3 - sadové úpravy'!K32</f>
        <v>0</v>
      </c>
      <c r="AH97" s="123"/>
      <c r="AI97" s="123"/>
      <c r="AJ97" s="123"/>
      <c r="AK97" s="123"/>
      <c r="AL97" s="123"/>
      <c r="AM97" s="123"/>
      <c r="AN97" s="124">
        <f>SUM(AG97,AV97)</f>
        <v>0</v>
      </c>
      <c r="AO97" s="123"/>
      <c r="AP97" s="123"/>
      <c r="AQ97" s="125" t="s">
        <v>84</v>
      </c>
      <c r="AR97" s="126"/>
      <c r="AS97" s="132">
        <f>'3 - sadové úpravy'!K30</f>
        <v>0</v>
      </c>
      <c r="AT97" s="133">
        <f>'3 - sadové úpravy'!K31</f>
        <v>0</v>
      </c>
      <c r="AU97" s="133">
        <v>0</v>
      </c>
      <c r="AV97" s="133">
        <f>ROUND(SUM(AX97:AY97),2)</f>
        <v>0</v>
      </c>
      <c r="AW97" s="134">
        <f>'3 - sadové úpravy'!T122</f>
        <v>0</v>
      </c>
      <c r="AX97" s="133">
        <f>'3 - sadové úpravy'!K35</f>
        <v>0</v>
      </c>
      <c r="AY97" s="133">
        <f>'3 - sadové úpravy'!K36</f>
        <v>0</v>
      </c>
      <c r="AZ97" s="133">
        <f>'3 - sadové úpravy'!K37</f>
        <v>0</v>
      </c>
      <c r="BA97" s="133">
        <f>'3 - sadové úpravy'!K38</f>
        <v>0</v>
      </c>
      <c r="BB97" s="133">
        <f>'3 - sadové úpravy'!F35</f>
        <v>0</v>
      </c>
      <c r="BC97" s="133">
        <f>'3 - sadové úpravy'!F36</f>
        <v>0</v>
      </c>
      <c r="BD97" s="133">
        <f>'3 - sadové úpravy'!F37</f>
        <v>0</v>
      </c>
      <c r="BE97" s="133">
        <f>'3 - sadové úpravy'!F38</f>
        <v>0</v>
      </c>
      <c r="BF97" s="135">
        <f>'3 - sadové úpravy'!F39</f>
        <v>0</v>
      </c>
      <c r="BG97" s="7"/>
      <c r="BT97" s="131" t="s">
        <v>82</v>
      </c>
      <c r="BV97" s="131" t="s">
        <v>79</v>
      </c>
      <c r="BW97" s="131" t="s">
        <v>91</v>
      </c>
      <c r="BX97" s="131" t="s">
        <v>6</v>
      </c>
      <c r="CL97" s="131" t="s">
        <v>1</v>
      </c>
      <c r="CM97" s="131" t="s">
        <v>86</v>
      </c>
    </row>
    <row r="98" s="2" customFormat="1" ht="30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39"/>
      <c r="AH98" s="39"/>
      <c r="AI98" s="39"/>
      <c r="AJ98" s="39"/>
      <c r="AK98" s="39"/>
      <c r="AL98" s="39"/>
      <c r="AM98" s="39"/>
      <c r="AN98" s="39"/>
      <c r="AO98" s="39"/>
      <c r="AP98" s="39"/>
      <c r="AQ98" s="39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  <c r="BF98" s="37"/>
      <c r="BG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  <c r="S99" s="66"/>
      <c r="T99" s="66"/>
      <c r="U99" s="66"/>
      <c r="V99" s="66"/>
      <c r="W99" s="66"/>
      <c r="X99" s="66"/>
      <c r="Y99" s="66"/>
      <c r="Z99" s="66"/>
      <c r="AA99" s="66"/>
      <c r="AB99" s="66"/>
      <c r="AC99" s="66"/>
      <c r="AD99" s="66"/>
      <c r="AE99" s="66"/>
      <c r="AF99" s="66"/>
      <c r="AG99" s="66"/>
      <c r="AH99" s="66"/>
      <c r="AI99" s="66"/>
      <c r="AJ99" s="66"/>
      <c r="AK99" s="66"/>
      <c r="AL99" s="66"/>
      <c r="AM99" s="66"/>
      <c r="AN99" s="66"/>
      <c r="AO99" s="66"/>
      <c r="AP99" s="66"/>
      <c r="AQ99" s="66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  <c r="BF99" s="37"/>
      <c r="BG99" s="37"/>
    </row>
  </sheetData>
  <sheetProtection sheet="1" formatColumns="0" formatRows="0" objects="1" scenarios="1" spinCount="100000" saltValue="ls8FWmO5XOriWiMx6E9qXAgmEqB0ksVhUfLVkJQrj7HP6woQF1cPDpqwX+O+vQgiZgU8WtBOvKAL0ZvfdC5Yaw==" hashValue="vbwkhq2EQJO5tHuk1Bxymu0STuPBPRn74nEsJ7VyiO86x2TliHEsRfQbPegcojkNIPs8gG/2H0qwv82Fu0Xy0A==" algorithmName="SHA-512" password="CC35"/>
  <mergeCells count="50">
    <mergeCell ref="BG5:BG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G2"/>
  </mergeCells>
  <hyperlinks>
    <hyperlink ref="A95" location="'1 - zpevněný vjezd'!C2" display="/"/>
    <hyperlink ref="A96" location="'2 - mlatový chodník'!C2" display="/"/>
    <hyperlink ref="A97" location="'3 - sadové úprav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9"/>
      <c r="AT3" s="16" t="s">
        <v>86</v>
      </c>
    </row>
    <row r="4" s="1" customFormat="1" ht="24.96" customHeight="1">
      <c r="B4" s="19"/>
      <c r="D4" s="138" t="s">
        <v>92</v>
      </c>
      <c r="M4" s="19"/>
      <c r="N4" s="139" t="s">
        <v>11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40" t="s">
        <v>17</v>
      </c>
      <c r="M6" s="19"/>
    </row>
    <row r="7" s="1" customFormat="1" ht="16.5" customHeight="1">
      <c r="B7" s="19"/>
      <c r="E7" s="141" t="str">
        <f>'Rekapitulace stavby'!K6</f>
        <v>Parčík v Dolním Třešňovci</v>
      </c>
      <c r="F7" s="140"/>
      <c r="G7" s="140"/>
      <c r="H7" s="140"/>
      <c r="M7" s="19"/>
    </row>
    <row r="8" s="2" customFormat="1" ht="12" customHeight="1">
      <c r="A8" s="37"/>
      <c r="B8" s="43"/>
      <c r="C8" s="37"/>
      <c r="D8" s="140" t="s">
        <v>93</v>
      </c>
      <c r="E8" s="37"/>
      <c r="F8" s="37"/>
      <c r="G8" s="37"/>
      <c r="H8" s="37"/>
      <c r="I8" s="37"/>
      <c r="J8" s="37"/>
      <c r="K8" s="37"/>
      <c r="L8" s="37"/>
      <c r="M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2" t="s">
        <v>94</v>
      </c>
      <c r="F9" s="37"/>
      <c r="G9" s="37"/>
      <c r="H9" s="37"/>
      <c r="I9" s="37"/>
      <c r="J9" s="37"/>
      <c r="K9" s="37"/>
      <c r="L9" s="37"/>
      <c r="M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0" t="s">
        <v>19</v>
      </c>
      <c r="E11" s="37"/>
      <c r="F11" s="143" t="s">
        <v>1</v>
      </c>
      <c r="G11" s="37"/>
      <c r="H11" s="37"/>
      <c r="I11" s="140" t="s">
        <v>20</v>
      </c>
      <c r="J11" s="143" t="s">
        <v>1</v>
      </c>
      <c r="K11" s="37"/>
      <c r="L11" s="37"/>
      <c r="M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0" t="s">
        <v>21</v>
      </c>
      <c r="E12" s="37"/>
      <c r="F12" s="143" t="s">
        <v>22</v>
      </c>
      <c r="G12" s="37"/>
      <c r="H12" s="37"/>
      <c r="I12" s="140" t="s">
        <v>23</v>
      </c>
      <c r="J12" s="144" t="str">
        <f>'Rekapitulace stavby'!AN8</f>
        <v>18. 1. 2022</v>
      </c>
      <c r="K12" s="37"/>
      <c r="L12" s="37"/>
      <c r="M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0" t="s">
        <v>25</v>
      </c>
      <c r="E14" s="37"/>
      <c r="F14" s="37"/>
      <c r="G14" s="37"/>
      <c r="H14" s="37"/>
      <c r="I14" s="140" t="s">
        <v>26</v>
      </c>
      <c r="J14" s="143" t="s">
        <v>1</v>
      </c>
      <c r="K14" s="37"/>
      <c r="L14" s="37"/>
      <c r="M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3" t="s">
        <v>27</v>
      </c>
      <c r="F15" s="37"/>
      <c r="G15" s="37"/>
      <c r="H15" s="37"/>
      <c r="I15" s="140" t="s">
        <v>28</v>
      </c>
      <c r="J15" s="143" t="s">
        <v>1</v>
      </c>
      <c r="K15" s="37"/>
      <c r="L15" s="37"/>
      <c r="M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0" t="s">
        <v>29</v>
      </c>
      <c r="E17" s="37"/>
      <c r="F17" s="37"/>
      <c r="G17" s="37"/>
      <c r="H17" s="37"/>
      <c r="I17" s="140" t="s">
        <v>26</v>
      </c>
      <c r="J17" s="32" t="str">
        <f>'Rekapitulace stavby'!AN13</f>
        <v>Vyplň údaj</v>
      </c>
      <c r="K17" s="37"/>
      <c r="L17" s="37"/>
      <c r="M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28</v>
      </c>
      <c r="J18" s="32" t="str">
        <f>'Rekapitulace stavby'!AN14</f>
        <v>Vyplň údaj</v>
      </c>
      <c r="K18" s="37"/>
      <c r="L18" s="37"/>
      <c r="M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0" t="s">
        <v>31</v>
      </c>
      <c r="E20" s="37"/>
      <c r="F20" s="37"/>
      <c r="G20" s="37"/>
      <c r="H20" s="37"/>
      <c r="I20" s="140" t="s">
        <v>26</v>
      </c>
      <c r="J20" s="143" t="s">
        <v>1</v>
      </c>
      <c r="K20" s="37"/>
      <c r="L20" s="37"/>
      <c r="M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3" t="s">
        <v>27</v>
      </c>
      <c r="F21" s="37"/>
      <c r="G21" s="37"/>
      <c r="H21" s="37"/>
      <c r="I21" s="140" t="s">
        <v>28</v>
      </c>
      <c r="J21" s="143" t="s">
        <v>1</v>
      </c>
      <c r="K21" s="37"/>
      <c r="L21" s="37"/>
      <c r="M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0" t="s">
        <v>32</v>
      </c>
      <c r="E23" s="37"/>
      <c r="F23" s="37"/>
      <c r="G23" s="37"/>
      <c r="H23" s="37"/>
      <c r="I23" s="140" t="s">
        <v>26</v>
      </c>
      <c r="J23" s="143" t="s">
        <v>1</v>
      </c>
      <c r="K23" s="37"/>
      <c r="L23" s="37"/>
      <c r="M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3" t="s">
        <v>33</v>
      </c>
      <c r="F24" s="37"/>
      <c r="G24" s="37"/>
      <c r="H24" s="37"/>
      <c r="I24" s="140" t="s">
        <v>28</v>
      </c>
      <c r="J24" s="143" t="s">
        <v>1</v>
      </c>
      <c r="K24" s="37"/>
      <c r="L24" s="37"/>
      <c r="M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0" t="s">
        <v>34</v>
      </c>
      <c r="E26" s="37"/>
      <c r="F26" s="37"/>
      <c r="G26" s="37"/>
      <c r="H26" s="37"/>
      <c r="I26" s="37"/>
      <c r="J26" s="37"/>
      <c r="K26" s="37"/>
      <c r="L26" s="37"/>
      <c r="M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5"/>
      <c r="M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149"/>
      <c r="M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40" t="s">
        <v>95</v>
      </c>
      <c r="F30" s="37"/>
      <c r="G30" s="37"/>
      <c r="H30" s="37"/>
      <c r="I30" s="37"/>
      <c r="J30" s="37"/>
      <c r="K30" s="150">
        <f>I96</f>
        <v>0</v>
      </c>
      <c r="L30" s="37"/>
      <c r="M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40" t="s">
        <v>96</v>
      </c>
      <c r="F31" s="37"/>
      <c r="G31" s="37"/>
      <c r="H31" s="37"/>
      <c r="I31" s="37"/>
      <c r="J31" s="37"/>
      <c r="K31" s="150">
        <f>J96</f>
        <v>0</v>
      </c>
      <c r="L31" s="37"/>
      <c r="M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35</v>
      </c>
      <c r="E32" s="37"/>
      <c r="F32" s="37"/>
      <c r="G32" s="37"/>
      <c r="H32" s="37"/>
      <c r="I32" s="37"/>
      <c r="J32" s="37"/>
      <c r="K32" s="152">
        <f>ROUND(K120, 2)</f>
        <v>0</v>
      </c>
      <c r="L32" s="37"/>
      <c r="M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9"/>
      <c r="E33" s="149"/>
      <c r="F33" s="149"/>
      <c r="G33" s="149"/>
      <c r="H33" s="149"/>
      <c r="I33" s="149"/>
      <c r="J33" s="149"/>
      <c r="K33" s="149"/>
      <c r="L33" s="149"/>
      <c r="M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37</v>
      </c>
      <c r="G34" s="37"/>
      <c r="H34" s="37"/>
      <c r="I34" s="153" t="s">
        <v>36</v>
      </c>
      <c r="J34" s="37"/>
      <c r="K34" s="153" t="s">
        <v>38</v>
      </c>
      <c r="L34" s="37"/>
      <c r="M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39</v>
      </c>
      <c r="E35" s="140" t="s">
        <v>40</v>
      </c>
      <c r="F35" s="150">
        <f>ROUND((SUM(BE120:BE182)),  2)</f>
        <v>0</v>
      </c>
      <c r="G35" s="37"/>
      <c r="H35" s="37"/>
      <c r="I35" s="155">
        <v>0.20999999999999999</v>
      </c>
      <c r="J35" s="37"/>
      <c r="K35" s="150">
        <f>ROUND(((SUM(BE120:BE182))*I35),  2)</f>
        <v>0</v>
      </c>
      <c r="L35" s="37"/>
      <c r="M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0" t="s">
        <v>41</v>
      </c>
      <c r="F36" s="150">
        <f>ROUND((SUM(BF120:BF182)),  2)</f>
        <v>0</v>
      </c>
      <c r="G36" s="37"/>
      <c r="H36" s="37"/>
      <c r="I36" s="155">
        <v>0.14999999999999999</v>
      </c>
      <c r="J36" s="37"/>
      <c r="K36" s="150">
        <f>ROUND(((SUM(BF120:BF182))*I36),  2)</f>
        <v>0</v>
      </c>
      <c r="L36" s="37"/>
      <c r="M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42</v>
      </c>
      <c r="F37" s="150">
        <f>ROUND((SUM(BG120:BG182)),  2)</f>
        <v>0</v>
      </c>
      <c r="G37" s="37"/>
      <c r="H37" s="37"/>
      <c r="I37" s="155">
        <v>0.20999999999999999</v>
      </c>
      <c r="J37" s="37"/>
      <c r="K37" s="150">
        <f>0</f>
        <v>0</v>
      </c>
      <c r="L37" s="37"/>
      <c r="M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0" t="s">
        <v>43</v>
      </c>
      <c r="F38" s="150">
        <f>ROUND((SUM(BH120:BH182)),  2)</f>
        <v>0</v>
      </c>
      <c r="G38" s="37"/>
      <c r="H38" s="37"/>
      <c r="I38" s="155">
        <v>0.14999999999999999</v>
      </c>
      <c r="J38" s="37"/>
      <c r="K38" s="150">
        <f>0</f>
        <v>0</v>
      </c>
      <c r="L38" s="37"/>
      <c r="M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0" t="s">
        <v>44</v>
      </c>
      <c r="F39" s="150">
        <f>ROUND((SUM(BI120:BI182)),  2)</f>
        <v>0</v>
      </c>
      <c r="G39" s="37"/>
      <c r="H39" s="37"/>
      <c r="I39" s="155">
        <v>0</v>
      </c>
      <c r="J39" s="37"/>
      <c r="K39" s="150">
        <f>0</f>
        <v>0</v>
      </c>
      <c r="L39" s="37"/>
      <c r="M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6"/>
      <c r="D41" s="157" t="s">
        <v>45</v>
      </c>
      <c r="E41" s="158"/>
      <c r="F41" s="158"/>
      <c r="G41" s="159" t="s">
        <v>46</v>
      </c>
      <c r="H41" s="160" t="s">
        <v>47</v>
      </c>
      <c r="I41" s="158"/>
      <c r="J41" s="158"/>
      <c r="K41" s="161">
        <f>SUM(K32:K39)</f>
        <v>0</v>
      </c>
      <c r="L41" s="162"/>
      <c r="M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M43" s="19"/>
    </row>
    <row r="44" s="1" customFormat="1" ht="14.4" customHeight="1">
      <c r="B44" s="19"/>
      <c r="M44" s="19"/>
    </row>
    <row r="45" s="1" customFormat="1" ht="14.4" customHeight="1">
      <c r="B45" s="19"/>
      <c r="M45" s="19"/>
    </row>
    <row r="46" s="1" customFormat="1" ht="14.4" customHeight="1">
      <c r="B46" s="19"/>
      <c r="M46" s="19"/>
    </row>
    <row r="47" s="1" customFormat="1" ht="14.4" customHeight="1">
      <c r="B47" s="19"/>
      <c r="M47" s="19"/>
    </row>
    <row r="48" s="1" customFormat="1" ht="14.4" customHeight="1">
      <c r="B48" s="19"/>
      <c r="M48" s="19"/>
    </row>
    <row r="49" s="1" customFormat="1" ht="14.4" customHeight="1">
      <c r="B49" s="19"/>
      <c r="M49" s="19"/>
    </row>
    <row r="50" s="2" customFormat="1" ht="14.4" customHeight="1">
      <c r="B50" s="62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164"/>
      <c r="M50" s="62"/>
    </row>
    <row r="51">
      <c r="B51" s="19"/>
      <c r="M51" s="19"/>
    </row>
    <row r="52">
      <c r="B52" s="19"/>
      <c r="M52" s="19"/>
    </row>
    <row r="53">
      <c r="B53" s="19"/>
      <c r="M53" s="19"/>
    </row>
    <row r="54">
      <c r="B54" s="19"/>
      <c r="M54" s="19"/>
    </row>
    <row r="55">
      <c r="B55" s="19"/>
      <c r="M55" s="19"/>
    </row>
    <row r="56">
      <c r="B56" s="19"/>
      <c r="M56" s="19"/>
    </row>
    <row r="57">
      <c r="B57" s="19"/>
      <c r="M57" s="19"/>
    </row>
    <row r="58">
      <c r="B58" s="19"/>
      <c r="M58" s="19"/>
    </row>
    <row r="59">
      <c r="B59" s="19"/>
      <c r="M59" s="19"/>
    </row>
    <row r="60">
      <c r="B60" s="19"/>
      <c r="M60" s="19"/>
    </row>
    <row r="61" s="2" customFormat="1">
      <c r="A61" s="37"/>
      <c r="B61" s="43"/>
      <c r="C61" s="37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166"/>
      <c r="M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M62" s="19"/>
    </row>
    <row r="63">
      <c r="B63" s="19"/>
      <c r="M63" s="19"/>
    </row>
    <row r="64">
      <c r="B64" s="19"/>
      <c r="M64" s="19"/>
    </row>
    <row r="65" s="2" customFormat="1">
      <c r="A65" s="37"/>
      <c r="B65" s="43"/>
      <c r="C65" s="37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169"/>
      <c r="M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M66" s="19"/>
    </row>
    <row r="67">
      <c r="B67" s="19"/>
      <c r="M67" s="19"/>
    </row>
    <row r="68">
      <c r="B68" s="19"/>
      <c r="M68" s="19"/>
    </row>
    <row r="69">
      <c r="B69" s="19"/>
      <c r="M69" s="19"/>
    </row>
    <row r="70">
      <c r="B70" s="19"/>
      <c r="M70" s="19"/>
    </row>
    <row r="71">
      <c r="B71" s="19"/>
      <c r="M71" s="19"/>
    </row>
    <row r="72">
      <c r="B72" s="19"/>
      <c r="M72" s="19"/>
    </row>
    <row r="73">
      <c r="B73" s="19"/>
      <c r="M73" s="19"/>
    </row>
    <row r="74">
      <c r="B74" s="19"/>
      <c r="M74" s="19"/>
    </row>
    <row r="75">
      <c r="B75" s="19"/>
      <c r="M75" s="19"/>
    </row>
    <row r="76" s="2" customFormat="1">
      <c r="A76" s="37"/>
      <c r="B76" s="43"/>
      <c r="C76" s="37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166"/>
      <c r="M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171"/>
      <c r="M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173"/>
      <c r="M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39"/>
      <c r="J82" s="39"/>
      <c r="K82" s="39"/>
      <c r="L82" s="39"/>
      <c r="M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39"/>
      <c r="M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Parčík v Dolním Třešňovci</v>
      </c>
      <c r="F85" s="31"/>
      <c r="G85" s="31"/>
      <c r="H85" s="31"/>
      <c r="I85" s="39"/>
      <c r="J85" s="39"/>
      <c r="K85" s="39"/>
      <c r="L85" s="39"/>
      <c r="M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93</v>
      </c>
      <c r="D86" s="39"/>
      <c r="E86" s="39"/>
      <c r="F86" s="39"/>
      <c r="G86" s="39"/>
      <c r="H86" s="39"/>
      <c r="I86" s="39"/>
      <c r="J86" s="39"/>
      <c r="K86" s="39"/>
      <c r="L86" s="39"/>
      <c r="M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1 - zpevněný vjezd</v>
      </c>
      <c r="F87" s="39"/>
      <c r="G87" s="39"/>
      <c r="H87" s="39"/>
      <c r="I87" s="39"/>
      <c r="J87" s="39"/>
      <c r="K87" s="39"/>
      <c r="L87" s="39"/>
      <c r="M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Dolní Třešňovec</v>
      </c>
      <c r="G89" s="39"/>
      <c r="H89" s="39"/>
      <c r="I89" s="31" t="s">
        <v>23</v>
      </c>
      <c r="J89" s="78" t="str">
        <f>IF(J12="","",J12)</f>
        <v>18. 1. 2022</v>
      </c>
      <c r="K89" s="39"/>
      <c r="L89" s="39"/>
      <c r="M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 xml:space="preserve"> </v>
      </c>
      <c r="G91" s="39"/>
      <c r="H91" s="39"/>
      <c r="I91" s="31" t="s">
        <v>31</v>
      </c>
      <c r="J91" s="35" t="str">
        <f>E21</f>
        <v xml:space="preserve"> </v>
      </c>
      <c r="K91" s="39"/>
      <c r="L91" s="39"/>
      <c r="M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ing. Ivana Smolová</v>
      </c>
      <c r="K92" s="39"/>
      <c r="L92" s="39"/>
      <c r="M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98</v>
      </c>
      <c r="D94" s="176"/>
      <c r="E94" s="176"/>
      <c r="F94" s="176"/>
      <c r="G94" s="176"/>
      <c r="H94" s="176"/>
      <c r="I94" s="177" t="s">
        <v>99</v>
      </c>
      <c r="J94" s="177" t="s">
        <v>100</v>
      </c>
      <c r="K94" s="177" t="s">
        <v>101</v>
      </c>
      <c r="L94" s="176"/>
      <c r="M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102</v>
      </c>
      <c r="D96" s="39"/>
      <c r="E96" s="39"/>
      <c r="F96" s="39"/>
      <c r="G96" s="39"/>
      <c r="H96" s="39"/>
      <c r="I96" s="109">
        <f>Q120</f>
        <v>0</v>
      </c>
      <c r="J96" s="109">
        <f>R120</f>
        <v>0</v>
      </c>
      <c r="K96" s="109">
        <f>K120</f>
        <v>0</v>
      </c>
      <c r="L96" s="39"/>
      <c r="M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3">
        <f>Q121</f>
        <v>0</v>
      </c>
      <c r="J97" s="183">
        <f>R121</f>
        <v>0</v>
      </c>
      <c r="K97" s="183">
        <f>K121</f>
        <v>0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9">
        <f>Q122</f>
        <v>0</v>
      </c>
      <c r="J98" s="189">
        <f>R122</f>
        <v>0</v>
      </c>
      <c r="K98" s="189">
        <f>K122</f>
        <v>0</v>
      </c>
      <c r="L98" s="186"/>
      <c r="M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106</v>
      </c>
      <c r="E99" s="188"/>
      <c r="F99" s="188"/>
      <c r="G99" s="188"/>
      <c r="H99" s="188"/>
      <c r="I99" s="189">
        <f>Q156</f>
        <v>0</v>
      </c>
      <c r="J99" s="189">
        <f>R156</f>
        <v>0</v>
      </c>
      <c r="K99" s="189">
        <f>K156</f>
        <v>0</v>
      </c>
      <c r="L99" s="186"/>
      <c r="M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107</v>
      </c>
      <c r="E100" s="188"/>
      <c r="F100" s="188"/>
      <c r="G100" s="188"/>
      <c r="H100" s="188"/>
      <c r="I100" s="189">
        <f>Q180</f>
        <v>0</v>
      </c>
      <c r="J100" s="189">
        <f>R180</f>
        <v>0</v>
      </c>
      <c r="K100" s="189">
        <f>K180</f>
        <v>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6"/>
      <c r="M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108</v>
      </c>
      <c r="D107" s="39"/>
      <c r="E107" s="39"/>
      <c r="F107" s="39"/>
      <c r="G107" s="39"/>
      <c r="H107" s="39"/>
      <c r="I107" s="39"/>
      <c r="J107" s="39"/>
      <c r="K107" s="39"/>
      <c r="L107" s="39"/>
      <c r="M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17</v>
      </c>
      <c r="D109" s="39"/>
      <c r="E109" s="39"/>
      <c r="F109" s="39"/>
      <c r="G109" s="39"/>
      <c r="H109" s="39"/>
      <c r="I109" s="39"/>
      <c r="J109" s="39"/>
      <c r="K109" s="39"/>
      <c r="L109" s="39"/>
      <c r="M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4" t="str">
        <f>E7</f>
        <v>Parčík v Dolním Třešňovci</v>
      </c>
      <c r="F110" s="31"/>
      <c r="G110" s="31"/>
      <c r="H110" s="31"/>
      <c r="I110" s="39"/>
      <c r="J110" s="39"/>
      <c r="K110" s="39"/>
      <c r="L110" s="39"/>
      <c r="M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93</v>
      </c>
      <c r="D111" s="39"/>
      <c r="E111" s="39"/>
      <c r="F111" s="39"/>
      <c r="G111" s="39"/>
      <c r="H111" s="39"/>
      <c r="I111" s="39"/>
      <c r="J111" s="39"/>
      <c r="K111" s="39"/>
      <c r="L111" s="39"/>
      <c r="M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1 - zpevněný vjezd</v>
      </c>
      <c r="F112" s="39"/>
      <c r="G112" s="39"/>
      <c r="H112" s="39"/>
      <c r="I112" s="39"/>
      <c r="J112" s="39"/>
      <c r="K112" s="39"/>
      <c r="L112" s="39"/>
      <c r="M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39"/>
      <c r="M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21</v>
      </c>
      <c r="D114" s="39"/>
      <c r="E114" s="39"/>
      <c r="F114" s="26" t="str">
        <f>F12</f>
        <v>Dolní Třešňovec</v>
      </c>
      <c r="G114" s="39"/>
      <c r="H114" s="39"/>
      <c r="I114" s="31" t="s">
        <v>23</v>
      </c>
      <c r="J114" s="78" t="str">
        <f>IF(J12="","",J12)</f>
        <v>18. 1. 2022</v>
      </c>
      <c r="K114" s="39"/>
      <c r="L114" s="39"/>
      <c r="M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25</v>
      </c>
      <c r="D116" s="39"/>
      <c r="E116" s="39"/>
      <c r="F116" s="26" t="str">
        <f>E15</f>
        <v xml:space="preserve"> </v>
      </c>
      <c r="G116" s="39"/>
      <c r="H116" s="39"/>
      <c r="I116" s="31" t="s">
        <v>31</v>
      </c>
      <c r="J116" s="35" t="str">
        <f>E21</f>
        <v xml:space="preserve"> </v>
      </c>
      <c r="K116" s="39"/>
      <c r="L116" s="39"/>
      <c r="M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29</v>
      </c>
      <c r="D117" s="39"/>
      <c r="E117" s="39"/>
      <c r="F117" s="26" t="str">
        <f>IF(E18="","",E18)</f>
        <v>Vyplň údaj</v>
      </c>
      <c r="G117" s="39"/>
      <c r="H117" s="39"/>
      <c r="I117" s="31" t="s">
        <v>32</v>
      </c>
      <c r="J117" s="35" t="str">
        <f>E24</f>
        <v xml:space="preserve"> ing. Ivana Smolová</v>
      </c>
      <c r="K117" s="39"/>
      <c r="L117" s="39"/>
      <c r="M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39"/>
      <c r="M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1"/>
      <c r="B119" s="192"/>
      <c r="C119" s="193" t="s">
        <v>109</v>
      </c>
      <c r="D119" s="194" t="s">
        <v>60</v>
      </c>
      <c r="E119" s="194" t="s">
        <v>56</v>
      </c>
      <c r="F119" s="194" t="s">
        <v>57</v>
      </c>
      <c r="G119" s="194" t="s">
        <v>110</v>
      </c>
      <c r="H119" s="194" t="s">
        <v>111</v>
      </c>
      <c r="I119" s="194" t="s">
        <v>112</v>
      </c>
      <c r="J119" s="194" t="s">
        <v>113</v>
      </c>
      <c r="K119" s="195" t="s">
        <v>101</v>
      </c>
      <c r="L119" s="196" t="s">
        <v>114</v>
      </c>
      <c r="M119" s="197"/>
      <c r="N119" s="99" t="s">
        <v>1</v>
      </c>
      <c r="O119" s="100" t="s">
        <v>39</v>
      </c>
      <c r="P119" s="100" t="s">
        <v>115</v>
      </c>
      <c r="Q119" s="100" t="s">
        <v>116</v>
      </c>
      <c r="R119" s="100" t="s">
        <v>117</v>
      </c>
      <c r="S119" s="100" t="s">
        <v>118</v>
      </c>
      <c r="T119" s="100" t="s">
        <v>119</v>
      </c>
      <c r="U119" s="100" t="s">
        <v>120</v>
      </c>
      <c r="V119" s="100" t="s">
        <v>121</v>
      </c>
      <c r="W119" s="100" t="s">
        <v>122</v>
      </c>
      <c r="X119" s="101" t="s">
        <v>123</v>
      </c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7"/>
      <c r="B120" s="38"/>
      <c r="C120" s="106" t="s">
        <v>124</v>
      </c>
      <c r="D120" s="39"/>
      <c r="E120" s="39"/>
      <c r="F120" s="39"/>
      <c r="G120" s="39"/>
      <c r="H120" s="39"/>
      <c r="I120" s="39"/>
      <c r="J120" s="39"/>
      <c r="K120" s="198">
        <f>BK120</f>
        <v>0</v>
      </c>
      <c r="L120" s="39"/>
      <c r="M120" s="43"/>
      <c r="N120" s="102"/>
      <c r="O120" s="199"/>
      <c r="P120" s="103"/>
      <c r="Q120" s="200">
        <f>Q121</f>
        <v>0</v>
      </c>
      <c r="R120" s="200">
        <f>R121</f>
        <v>0</v>
      </c>
      <c r="S120" s="103"/>
      <c r="T120" s="201">
        <f>T121</f>
        <v>0</v>
      </c>
      <c r="U120" s="103"/>
      <c r="V120" s="201">
        <f>V121</f>
        <v>9.1634400000000014</v>
      </c>
      <c r="W120" s="103"/>
      <c r="X120" s="202">
        <f>X121</f>
        <v>0</v>
      </c>
      <c r="Y120" s="37"/>
      <c r="Z120" s="37"/>
      <c r="AA120" s="37"/>
      <c r="AB120" s="37"/>
      <c r="AC120" s="37"/>
      <c r="AD120" s="37"/>
      <c r="AE120" s="37"/>
      <c r="AT120" s="16" t="s">
        <v>76</v>
      </c>
      <c r="AU120" s="16" t="s">
        <v>103</v>
      </c>
      <c r="BK120" s="203">
        <f>BK121</f>
        <v>0</v>
      </c>
    </row>
    <row r="121" s="12" customFormat="1" ht="25.92" customHeight="1">
      <c r="A121" s="12"/>
      <c r="B121" s="204"/>
      <c r="C121" s="205"/>
      <c r="D121" s="206" t="s">
        <v>76</v>
      </c>
      <c r="E121" s="207" t="s">
        <v>125</v>
      </c>
      <c r="F121" s="207" t="s">
        <v>126</v>
      </c>
      <c r="G121" s="205"/>
      <c r="H121" s="205"/>
      <c r="I121" s="208"/>
      <c r="J121" s="208"/>
      <c r="K121" s="209">
        <f>BK121</f>
        <v>0</v>
      </c>
      <c r="L121" s="205"/>
      <c r="M121" s="210"/>
      <c r="N121" s="211"/>
      <c r="O121" s="212"/>
      <c r="P121" s="212"/>
      <c r="Q121" s="213">
        <f>Q122+Q156+Q180</f>
        <v>0</v>
      </c>
      <c r="R121" s="213">
        <f>R122+R156+R180</f>
        <v>0</v>
      </c>
      <c r="S121" s="212"/>
      <c r="T121" s="214">
        <f>T122+T156+T180</f>
        <v>0</v>
      </c>
      <c r="U121" s="212"/>
      <c r="V121" s="214">
        <f>V122+V156+V180</f>
        <v>9.1634400000000014</v>
      </c>
      <c r="W121" s="212"/>
      <c r="X121" s="215">
        <f>X122+X156+X180</f>
        <v>0</v>
      </c>
      <c r="Y121" s="12"/>
      <c r="Z121" s="12"/>
      <c r="AA121" s="12"/>
      <c r="AB121" s="12"/>
      <c r="AC121" s="12"/>
      <c r="AD121" s="12"/>
      <c r="AE121" s="12"/>
      <c r="AR121" s="216" t="s">
        <v>82</v>
      </c>
      <c r="AT121" s="217" t="s">
        <v>76</v>
      </c>
      <c r="AU121" s="217" t="s">
        <v>77</v>
      </c>
      <c r="AY121" s="216" t="s">
        <v>127</v>
      </c>
      <c r="BK121" s="218">
        <f>BK122+BK156+BK180</f>
        <v>0</v>
      </c>
    </row>
    <row r="122" s="12" customFormat="1" ht="22.8" customHeight="1">
      <c r="A122" s="12"/>
      <c r="B122" s="204"/>
      <c r="C122" s="205"/>
      <c r="D122" s="206" t="s">
        <v>76</v>
      </c>
      <c r="E122" s="219" t="s">
        <v>82</v>
      </c>
      <c r="F122" s="219" t="s">
        <v>128</v>
      </c>
      <c r="G122" s="205"/>
      <c r="H122" s="205"/>
      <c r="I122" s="208"/>
      <c r="J122" s="208"/>
      <c r="K122" s="220">
        <f>BK122</f>
        <v>0</v>
      </c>
      <c r="L122" s="205"/>
      <c r="M122" s="210"/>
      <c r="N122" s="211"/>
      <c r="O122" s="212"/>
      <c r="P122" s="212"/>
      <c r="Q122" s="213">
        <f>SUM(Q123:Q155)</f>
        <v>0</v>
      </c>
      <c r="R122" s="213">
        <f>SUM(R123:R155)</f>
        <v>0</v>
      </c>
      <c r="S122" s="212"/>
      <c r="T122" s="214">
        <f>SUM(T123:T155)</f>
        <v>0</v>
      </c>
      <c r="U122" s="212"/>
      <c r="V122" s="214">
        <f>SUM(V123:V155)</f>
        <v>0</v>
      </c>
      <c r="W122" s="212"/>
      <c r="X122" s="215">
        <f>SUM(X123:X155)</f>
        <v>0</v>
      </c>
      <c r="Y122" s="12"/>
      <c r="Z122" s="12"/>
      <c r="AA122" s="12"/>
      <c r="AB122" s="12"/>
      <c r="AC122" s="12"/>
      <c r="AD122" s="12"/>
      <c r="AE122" s="12"/>
      <c r="AR122" s="216" t="s">
        <v>82</v>
      </c>
      <c r="AT122" s="217" t="s">
        <v>76</v>
      </c>
      <c r="AU122" s="217" t="s">
        <v>82</v>
      </c>
      <c r="AY122" s="216" t="s">
        <v>127</v>
      </c>
      <c r="BK122" s="218">
        <f>SUM(BK123:BK155)</f>
        <v>0</v>
      </c>
    </row>
    <row r="123" s="2" customFormat="1" ht="24.15" customHeight="1">
      <c r="A123" s="37"/>
      <c r="B123" s="38"/>
      <c r="C123" s="221" t="s">
        <v>82</v>
      </c>
      <c r="D123" s="221" t="s">
        <v>129</v>
      </c>
      <c r="E123" s="222" t="s">
        <v>130</v>
      </c>
      <c r="F123" s="223" t="s">
        <v>131</v>
      </c>
      <c r="G123" s="224" t="s">
        <v>132</v>
      </c>
      <c r="H123" s="225">
        <v>31.32</v>
      </c>
      <c r="I123" s="226"/>
      <c r="J123" s="226"/>
      <c r="K123" s="227">
        <f>ROUND(P123*H123,2)</f>
        <v>0</v>
      </c>
      <c r="L123" s="228"/>
      <c r="M123" s="43"/>
      <c r="N123" s="229" t="s">
        <v>1</v>
      </c>
      <c r="O123" s="230" t="s">
        <v>40</v>
      </c>
      <c r="P123" s="231">
        <f>I123+J123</f>
        <v>0</v>
      </c>
      <c r="Q123" s="231">
        <f>ROUND(I123*H123,2)</f>
        <v>0</v>
      </c>
      <c r="R123" s="231">
        <f>ROUND(J123*H123,2)</f>
        <v>0</v>
      </c>
      <c r="S123" s="90"/>
      <c r="T123" s="232">
        <f>S123*H123</f>
        <v>0</v>
      </c>
      <c r="U123" s="232">
        <v>0</v>
      </c>
      <c r="V123" s="232">
        <f>U123*H123</f>
        <v>0</v>
      </c>
      <c r="W123" s="232">
        <v>0</v>
      </c>
      <c r="X123" s="233">
        <f>W123*H123</f>
        <v>0</v>
      </c>
      <c r="Y123" s="37"/>
      <c r="Z123" s="37"/>
      <c r="AA123" s="37"/>
      <c r="AB123" s="37"/>
      <c r="AC123" s="37"/>
      <c r="AD123" s="37"/>
      <c r="AE123" s="37"/>
      <c r="AR123" s="234" t="s">
        <v>133</v>
      </c>
      <c r="AT123" s="234" t="s">
        <v>129</v>
      </c>
      <c r="AU123" s="234" t="s">
        <v>86</v>
      </c>
      <c r="AY123" s="16" t="s">
        <v>127</v>
      </c>
      <c r="BE123" s="235">
        <f>IF(O123="základní",K123,0)</f>
        <v>0</v>
      </c>
      <c r="BF123" s="235">
        <f>IF(O123="snížená",K123,0)</f>
        <v>0</v>
      </c>
      <c r="BG123" s="235">
        <f>IF(O123="zákl. přenesená",K123,0)</f>
        <v>0</v>
      </c>
      <c r="BH123" s="235">
        <f>IF(O123="sníž. přenesená",K123,0)</f>
        <v>0</v>
      </c>
      <c r="BI123" s="235">
        <f>IF(O123="nulová",K123,0)</f>
        <v>0</v>
      </c>
      <c r="BJ123" s="16" t="s">
        <v>82</v>
      </c>
      <c r="BK123" s="235">
        <f>ROUND(P123*H123,2)</f>
        <v>0</v>
      </c>
      <c r="BL123" s="16" t="s">
        <v>133</v>
      </c>
      <c r="BM123" s="234" t="s">
        <v>134</v>
      </c>
    </row>
    <row r="124" s="2" customFormat="1">
      <c r="A124" s="37"/>
      <c r="B124" s="38"/>
      <c r="C124" s="39"/>
      <c r="D124" s="236" t="s">
        <v>135</v>
      </c>
      <c r="E124" s="39"/>
      <c r="F124" s="237" t="s">
        <v>131</v>
      </c>
      <c r="G124" s="39"/>
      <c r="H124" s="39"/>
      <c r="I124" s="238"/>
      <c r="J124" s="238"/>
      <c r="K124" s="39"/>
      <c r="L124" s="39"/>
      <c r="M124" s="43"/>
      <c r="N124" s="239"/>
      <c r="O124" s="240"/>
      <c r="P124" s="90"/>
      <c r="Q124" s="90"/>
      <c r="R124" s="90"/>
      <c r="S124" s="90"/>
      <c r="T124" s="90"/>
      <c r="U124" s="90"/>
      <c r="V124" s="90"/>
      <c r="W124" s="90"/>
      <c r="X124" s="91"/>
      <c r="Y124" s="37"/>
      <c r="Z124" s="37"/>
      <c r="AA124" s="37"/>
      <c r="AB124" s="37"/>
      <c r="AC124" s="37"/>
      <c r="AD124" s="37"/>
      <c r="AE124" s="37"/>
      <c r="AT124" s="16" t="s">
        <v>135</v>
      </c>
      <c r="AU124" s="16" t="s">
        <v>86</v>
      </c>
    </row>
    <row r="125" s="13" customFormat="1">
      <c r="A125" s="13"/>
      <c r="B125" s="241"/>
      <c r="C125" s="242"/>
      <c r="D125" s="236" t="s">
        <v>136</v>
      </c>
      <c r="E125" s="243" t="s">
        <v>1</v>
      </c>
      <c r="F125" s="244" t="s">
        <v>137</v>
      </c>
      <c r="G125" s="242"/>
      <c r="H125" s="245">
        <v>31.32</v>
      </c>
      <c r="I125" s="246"/>
      <c r="J125" s="246"/>
      <c r="K125" s="242"/>
      <c r="L125" s="242"/>
      <c r="M125" s="247"/>
      <c r="N125" s="248"/>
      <c r="O125" s="249"/>
      <c r="P125" s="249"/>
      <c r="Q125" s="249"/>
      <c r="R125" s="249"/>
      <c r="S125" s="249"/>
      <c r="T125" s="249"/>
      <c r="U125" s="249"/>
      <c r="V125" s="249"/>
      <c r="W125" s="249"/>
      <c r="X125" s="250"/>
      <c r="Y125" s="13"/>
      <c r="Z125" s="13"/>
      <c r="AA125" s="13"/>
      <c r="AB125" s="13"/>
      <c r="AC125" s="13"/>
      <c r="AD125" s="13"/>
      <c r="AE125" s="13"/>
      <c r="AT125" s="251" t="s">
        <v>136</v>
      </c>
      <c r="AU125" s="251" t="s">
        <v>86</v>
      </c>
      <c r="AV125" s="13" t="s">
        <v>86</v>
      </c>
      <c r="AW125" s="13" t="s">
        <v>5</v>
      </c>
      <c r="AX125" s="13" t="s">
        <v>82</v>
      </c>
      <c r="AY125" s="251" t="s">
        <v>127</v>
      </c>
    </row>
    <row r="126" s="2" customFormat="1" ht="24.15" customHeight="1">
      <c r="A126" s="37"/>
      <c r="B126" s="38"/>
      <c r="C126" s="221" t="s">
        <v>86</v>
      </c>
      <c r="D126" s="221" t="s">
        <v>129</v>
      </c>
      <c r="E126" s="222" t="s">
        <v>138</v>
      </c>
      <c r="F126" s="223" t="s">
        <v>139</v>
      </c>
      <c r="G126" s="224" t="s">
        <v>132</v>
      </c>
      <c r="H126" s="225">
        <v>41.759999999999998</v>
      </c>
      <c r="I126" s="226"/>
      <c r="J126" s="226"/>
      <c r="K126" s="227">
        <f>ROUND(P126*H126,2)</f>
        <v>0</v>
      </c>
      <c r="L126" s="228"/>
      <c r="M126" s="43"/>
      <c r="N126" s="229" t="s">
        <v>1</v>
      </c>
      <c r="O126" s="230" t="s">
        <v>40</v>
      </c>
      <c r="P126" s="231">
        <f>I126+J126</f>
        <v>0</v>
      </c>
      <c r="Q126" s="231">
        <f>ROUND(I126*H126,2)</f>
        <v>0</v>
      </c>
      <c r="R126" s="231">
        <f>ROUND(J126*H126,2)</f>
        <v>0</v>
      </c>
      <c r="S126" s="90"/>
      <c r="T126" s="232">
        <f>S126*H126</f>
        <v>0</v>
      </c>
      <c r="U126" s="232">
        <v>0</v>
      </c>
      <c r="V126" s="232">
        <f>U126*H126</f>
        <v>0</v>
      </c>
      <c r="W126" s="232">
        <v>0</v>
      </c>
      <c r="X126" s="233">
        <f>W126*H126</f>
        <v>0</v>
      </c>
      <c r="Y126" s="37"/>
      <c r="Z126" s="37"/>
      <c r="AA126" s="37"/>
      <c r="AB126" s="37"/>
      <c r="AC126" s="37"/>
      <c r="AD126" s="37"/>
      <c r="AE126" s="37"/>
      <c r="AR126" s="234" t="s">
        <v>133</v>
      </c>
      <c r="AT126" s="234" t="s">
        <v>129</v>
      </c>
      <c r="AU126" s="234" t="s">
        <v>86</v>
      </c>
      <c r="AY126" s="16" t="s">
        <v>127</v>
      </c>
      <c r="BE126" s="235">
        <f>IF(O126="základní",K126,0)</f>
        <v>0</v>
      </c>
      <c r="BF126" s="235">
        <f>IF(O126="snížená",K126,0)</f>
        <v>0</v>
      </c>
      <c r="BG126" s="235">
        <f>IF(O126="zákl. přenesená",K126,0)</f>
        <v>0</v>
      </c>
      <c r="BH126" s="235">
        <f>IF(O126="sníž. přenesená",K126,0)</f>
        <v>0</v>
      </c>
      <c r="BI126" s="235">
        <f>IF(O126="nulová",K126,0)</f>
        <v>0</v>
      </c>
      <c r="BJ126" s="16" t="s">
        <v>82</v>
      </c>
      <c r="BK126" s="235">
        <f>ROUND(P126*H126,2)</f>
        <v>0</v>
      </c>
      <c r="BL126" s="16" t="s">
        <v>133</v>
      </c>
      <c r="BM126" s="234" t="s">
        <v>140</v>
      </c>
    </row>
    <row r="127" s="2" customFormat="1">
      <c r="A127" s="37"/>
      <c r="B127" s="38"/>
      <c r="C127" s="39"/>
      <c r="D127" s="236" t="s">
        <v>135</v>
      </c>
      <c r="E127" s="39"/>
      <c r="F127" s="237" t="s">
        <v>139</v>
      </c>
      <c r="G127" s="39"/>
      <c r="H127" s="39"/>
      <c r="I127" s="238"/>
      <c r="J127" s="238"/>
      <c r="K127" s="39"/>
      <c r="L127" s="39"/>
      <c r="M127" s="43"/>
      <c r="N127" s="239"/>
      <c r="O127" s="240"/>
      <c r="P127" s="90"/>
      <c r="Q127" s="90"/>
      <c r="R127" s="90"/>
      <c r="S127" s="90"/>
      <c r="T127" s="90"/>
      <c r="U127" s="90"/>
      <c r="V127" s="90"/>
      <c r="W127" s="90"/>
      <c r="X127" s="91"/>
      <c r="Y127" s="37"/>
      <c r="Z127" s="37"/>
      <c r="AA127" s="37"/>
      <c r="AB127" s="37"/>
      <c r="AC127" s="37"/>
      <c r="AD127" s="37"/>
      <c r="AE127" s="37"/>
      <c r="AT127" s="16" t="s">
        <v>135</v>
      </c>
      <c r="AU127" s="16" t="s">
        <v>86</v>
      </c>
    </row>
    <row r="128" s="13" customFormat="1">
      <c r="A128" s="13"/>
      <c r="B128" s="241"/>
      <c r="C128" s="242"/>
      <c r="D128" s="236" t="s">
        <v>136</v>
      </c>
      <c r="E128" s="243" t="s">
        <v>1</v>
      </c>
      <c r="F128" s="244" t="s">
        <v>141</v>
      </c>
      <c r="G128" s="242"/>
      <c r="H128" s="245">
        <v>41.759999999999998</v>
      </c>
      <c r="I128" s="246"/>
      <c r="J128" s="246"/>
      <c r="K128" s="242"/>
      <c r="L128" s="242"/>
      <c r="M128" s="247"/>
      <c r="N128" s="248"/>
      <c r="O128" s="249"/>
      <c r="P128" s="249"/>
      <c r="Q128" s="249"/>
      <c r="R128" s="249"/>
      <c r="S128" s="249"/>
      <c r="T128" s="249"/>
      <c r="U128" s="249"/>
      <c r="V128" s="249"/>
      <c r="W128" s="249"/>
      <c r="X128" s="250"/>
      <c r="Y128" s="13"/>
      <c r="Z128" s="13"/>
      <c r="AA128" s="13"/>
      <c r="AB128" s="13"/>
      <c r="AC128" s="13"/>
      <c r="AD128" s="13"/>
      <c r="AE128" s="13"/>
      <c r="AT128" s="251" t="s">
        <v>136</v>
      </c>
      <c r="AU128" s="251" t="s">
        <v>86</v>
      </c>
      <c r="AV128" s="13" t="s">
        <v>86</v>
      </c>
      <c r="AW128" s="13" t="s">
        <v>5</v>
      </c>
      <c r="AX128" s="13" t="s">
        <v>82</v>
      </c>
      <c r="AY128" s="251" t="s">
        <v>127</v>
      </c>
    </row>
    <row r="129" s="2" customFormat="1" ht="24.15" customHeight="1">
      <c r="A129" s="37"/>
      <c r="B129" s="38"/>
      <c r="C129" s="221" t="s">
        <v>89</v>
      </c>
      <c r="D129" s="221" t="s">
        <v>129</v>
      </c>
      <c r="E129" s="222" t="s">
        <v>142</v>
      </c>
      <c r="F129" s="223" t="s">
        <v>143</v>
      </c>
      <c r="G129" s="224" t="s">
        <v>132</v>
      </c>
      <c r="H129" s="225">
        <v>43.5</v>
      </c>
      <c r="I129" s="226"/>
      <c r="J129" s="226"/>
      <c r="K129" s="227">
        <f>ROUND(P129*H129,2)</f>
        <v>0</v>
      </c>
      <c r="L129" s="228"/>
      <c r="M129" s="43"/>
      <c r="N129" s="229" t="s">
        <v>1</v>
      </c>
      <c r="O129" s="230" t="s">
        <v>40</v>
      </c>
      <c r="P129" s="231">
        <f>I129+J129</f>
        <v>0</v>
      </c>
      <c r="Q129" s="231">
        <f>ROUND(I129*H129,2)</f>
        <v>0</v>
      </c>
      <c r="R129" s="231">
        <f>ROUND(J129*H129,2)</f>
        <v>0</v>
      </c>
      <c r="S129" s="90"/>
      <c r="T129" s="232">
        <f>S129*H129</f>
        <v>0</v>
      </c>
      <c r="U129" s="232">
        <v>0</v>
      </c>
      <c r="V129" s="232">
        <f>U129*H129</f>
        <v>0</v>
      </c>
      <c r="W129" s="232">
        <v>0</v>
      </c>
      <c r="X129" s="233">
        <f>W129*H129</f>
        <v>0</v>
      </c>
      <c r="Y129" s="37"/>
      <c r="Z129" s="37"/>
      <c r="AA129" s="37"/>
      <c r="AB129" s="37"/>
      <c r="AC129" s="37"/>
      <c r="AD129" s="37"/>
      <c r="AE129" s="37"/>
      <c r="AR129" s="234" t="s">
        <v>133</v>
      </c>
      <c r="AT129" s="234" t="s">
        <v>129</v>
      </c>
      <c r="AU129" s="234" t="s">
        <v>86</v>
      </c>
      <c r="AY129" s="16" t="s">
        <v>127</v>
      </c>
      <c r="BE129" s="235">
        <f>IF(O129="základní",K129,0)</f>
        <v>0</v>
      </c>
      <c r="BF129" s="235">
        <f>IF(O129="snížená",K129,0)</f>
        <v>0</v>
      </c>
      <c r="BG129" s="235">
        <f>IF(O129="zákl. přenesená",K129,0)</f>
        <v>0</v>
      </c>
      <c r="BH129" s="235">
        <f>IF(O129="sníž. přenesená",K129,0)</f>
        <v>0</v>
      </c>
      <c r="BI129" s="235">
        <f>IF(O129="nulová",K129,0)</f>
        <v>0</v>
      </c>
      <c r="BJ129" s="16" t="s">
        <v>82</v>
      </c>
      <c r="BK129" s="235">
        <f>ROUND(P129*H129,2)</f>
        <v>0</v>
      </c>
      <c r="BL129" s="16" t="s">
        <v>133</v>
      </c>
      <c r="BM129" s="234" t="s">
        <v>144</v>
      </c>
    </row>
    <row r="130" s="2" customFormat="1">
      <c r="A130" s="37"/>
      <c r="B130" s="38"/>
      <c r="C130" s="39"/>
      <c r="D130" s="236" t="s">
        <v>135</v>
      </c>
      <c r="E130" s="39"/>
      <c r="F130" s="237" t="s">
        <v>143</v>
      </c>
      <c r="G130" s="39"/>
      <c r="H130" s="39"/>
      <c r="I130" s="238"/>
      <c r="J130" s="238"/>
      <c r="K130" s="39"/>
      <c r="L130" s="39"/>
      <c r="M130" s="43"/>
      <c r="N130" s="239"/>
      <c r="O130" s="240"/>
      <c r="P130" s="90"/>
      <c r="Q130" s="90"/>
      <c r="R130" s="90"/>
      <c r="S130" s="90"/>
      <c r="T130" s="90"/>
      <c r="U130" s="90"/>
      <c r="V130" s="90"/>
      <c r="W130" s="90"/>
      <c r="X130" s="91"/>
      <c r="Y130" s="37"/>
      <c r="Z130" s="37"/>
      <c r="AA130" s="37"/>
      <c r="AB130" s="37"/>
      <c r="AC130" s="37"/>
      <c r="AD130" s="37"/>
      <c r="AE130" s="37"/>
      <c r="AT130" s="16" t="s">
        <v>135</v>
      </c>
      <c r="AU130" s="16" t="s">
        <v>86</v>
      </c>
    </row>
    <row r="131" s="13" customFormat="1">
      <c r="A131" s="13"/>
      <c r="B131" s="241"/>
      <c r="C131" s="242"/>
      <c r="D131" s="236" t="s">
        <v>136</v>
      </c>
      <c r="E131" s="243" t="s">
        <v>1</v>
      </c>
      <c r="F131" s="244" t="s">
        <v>145</v>
      </c>
      <c r="G131" s="242"/>
      <c r="H131" s="245">
        <v>43.5</v>
      </c>
      <c r="I131" s="246"/>
      <c r="J131" s="246"/>
      <c r="K131" s="242"/>
      <c r="L131" s="242"/>
      <c r="M131" s="247"/>
      <c r="N131" s="248"/>
      <c r="O131" s="249"/>
      <c r="P131" s="249"/>
      <c r="Q131" s="249"/>
      <c r="R131" s="249"/>
      <c r="S131" s="249"/>
      <c r="T131" s="249"/>
      <c r="U131" s="249"/>
      <c r="V131" s="249"/>
      <c r="W131" s="249"/>
      <c r="X131" s="250"/>
      <c r="Y131" s="13"/>
      <c r="Z131" s="13"/>
      <c r="AA131" s="13"/>
      <c r="AB131" s="13"/>
      <c r="AC131" s="13"/>
      <c r="AD131" s="13"/>
      <c r="AE131" s="13"/>
      <c r="AT131" s="251" t="s">
        <v>136</v>
      </c>
      <c r="AU131" s="251" t="s">
        <v>86</v>
      </c>
      <c r="AV131" s="13" t="s">
        <v>86</v>
      </c>
      <c r="AW131" s="13" t="s">
        <v>5</v>
      </c>
      <c r="AX131" s="13" t="s">
        <v>82</v>
      </c>
      <c r="AY131" s="251" t="s">
        <v>127</v>
      </c>
    </row>
    <row r="132" s="2" customFormat="1" ht="21.75" customHeight="1">
      <c r="A132" s="37"/>
      <c r="B132" s="38"/>
      <c r="C132" s="221" t="s">
        <v>133</v>
      </c>
      <c r="D132" s="221" t="s">
        <v>129</v>
      </c>
      <c r="E132" s="222" t="s">
        <v>146</v>
      </c>
      <c r="F132" s="223" t="s">
        <v>147</v>
      </c>
      <c r="G132" s="224" t="s">
        <v>132</v>
      </c>
      <c r="H132" s="225">
        <v>43.5</v>
      </c>
      <c r="I132" s="226"/>
      <c r="J132" s="226"/>
      <c r="K132" s="227">
        <f>ROUND(P132*H132,2)</f>
        <v>0</v>
      </c>
      <c r="L132" s="228"/>
      <c r="M132" s="43"/>
      <c r="N132" s="229" t="s">
        <v>1</v>
      </c>
      <c r="O132" s="230" t="s">
        <v>40</v>
      </c>
      <c r="P132" s="231">
        <f>I132+J132</f>
        <v>0</v>
      </c>
      <c r="Q132" s="231">
        <f>ROUND(I132*H132,2)</f>
        <v>0</v>
      </c>
      <c r="R132" s="231">
        <f>ROUND(J132*H132,2)</f>
        <v>0</v>
      </c>
      <c r="S132" s="90"/>
      <c r="T132" s="232">
        <f>S132*H132</f>
        <v>0</v>
      </c>
      <c r="U132" s="232">
        <v>0</v>
      </c>
      <c r="V132" s="232">
        <f>U132*H132</f>
        <v>0</v>
      </c>
      <c r="W132" s="232">
        <v>0</v>
      </c>
      <c r="X132" s="233">
        <f>W132*H132</f>
        <v>0</v>
      </c>
      <c r="Y132" s="37"/>
      <c r="Z132" s="37"/>
      <c r="AA132" s="37"/>
      <c r="AB132" s="37"/>
      <c r="AC132" s="37"/>
      <c r="AD132" s="37"/>
      <c r="AE132" s="37"/>
      <c r="AR132" s="234" t="s">
        <v>133</v>
      </c>
      <c r="AT132" s="234" t="s">
        <v>129</v>
      </c>
      <c r="AU132" s="234" t="s">
        <v>86</v>
      </c>
      <c r="AY132" s="16" t="s">
        <v>127</v>
      </c>
      <c r="BE132" s="235">
        <f>IF(O132="základní",K132,0)</f>
        <v>0</v>
      </c>
      <c r="BF132" s="235">
        <f>IF(O132="snížená",K132,0)</f>
        <v>0</v>
      </c>
      <c r="BG132" s="235">
        <f>IF(O132="zákl. přenesená",K132,0)</f>
        <v>0</v>
      </c>
      <c r="BH132" s="235">
        <f>IF(O132="sníž. přenesená",K132,0)</f>
        <v>0</v>
      </c>
      <c r="BI132" s="235">
        <f>IF(O132="nulová",K132,0)</f>
        <v>0</v>
      </c>
      <c r="BJ132" s="16" t="s">
        <v>82</v>
      </c>
      <c r="BK132" s="235">
        <f>ROUND(P132*H132,2)</f>
        <v>0</v>
      </c>
      <c r="BL132" s="16" t="s">
        <v>133</v>
      </c>
      <c r="BM132" s="234" t="s">
        <v>148</v>
      </c>
    </row>
    <row r="133" s="2" customFormat="1">
      <c r="A133" s="37"/>
      <c r="B133" s="38"/>
      <c r="C133" s="39"/>
      <c r="D133" s="236" t="s">
        <v>135</v>
      </c>
      <c r="E133" s="39"/>
      <c r="F133" s="237" t="s">
        <v>147</v>
      </c>
      <c r="G133" s="39"/>
      <c r="H133" s="39"/>
      <c r="I133" s="238"/>
      <c r="J133" s="238"/>
      <c r="K133" s="39"/>
      <c r="L133" s="39"/>
      <c r="M133" s="43"/>
      <c r="N133" s="239"/>
      <c r="O133" s="240"/>
      <c r="P133" s="90"/>
      <c r="Q133" s="90"/>
      <c r="R133" s="90"/>
      <c r="S133" s="90"/>
      <c r="T133" s="90"/>
      <c r="U133" s="90"/>
      <c r="V133" s="90"/>
      <c r="W133" s="90"/>
      <c r="X133" s="91"/>
      <c r="Y133" s="37"/>
      <c r="Z133" s="37"/>
      <c r="AA133" s="37"/>
      <c r="AB133" s="37"/>
      <c r="AC133" s="37"/>
      <c r="AD133" s="37"/>
      <c r="AE133" s="37"/>
      <c r="AT133" s="16" t="s">
        <v>135</v>
      </c>
      <c r="AU133" s="16" t="s">
        <v>86</v>
      </c>
    </row>
    <row r="134" s="13" customFormat="1">
      <c r="A134" s="13"/>
      <c r="B134" s="241"/>
      <c r="C134" s="242"/>
      <c r="D134" s="236" t="s">
        <v>136</v>
      </c>
      <c r="E134" s="243" t="s">
        <v>1</v>
      </c>
      <c r="F134" s="244" t="s">
        <v>149</v>
      </c>
      <c r="G134" s="242"/>
      <c r="H134" s="245">
        <v>43.5</v>
      </c>
      <c r="I134" s="246"/>
      <c r="J134" s="246"/>
      <c r="K134" s="242"/>
      <c r="L134" s="242"/>
      <c r="M134" s="247"/>
      <c r="N134" s="248"/>
      <c r="O134" s="249"/>
      <c r="P134" s="249"/>
      <c r="Q134" s="249"/>
      <c r="R134" s="249"/>
      <c r="S134" s="249"/>
      <c r="T134" s="249"/>
      <c r="U134" s="249"/>
      <c r="V134" s="249"/>
      <c r="W134" s="249"/>
      <c r="X134" s="250"/>
      <c r="Y134" s="13"/>
      <c r="Z134" s="13"/>
      <c r="AA134" s="13"/>
      <c r="AB134" s="13"/>
      <c r="AC134" s="13"/>
      <c r="AD134" s="13"/>
      <c r="AE134" s="13"/>
      <c r="AT134" s="251" t="s">
        <v>136</v>
      </c>
      <c r="AU134" s="251" t="s">
        <v>86</v>
      </c>
      <c r="AV134" s="13" t="s">
        <v>86</v>
      </c>
      <c r="AW134" s="13" t="s">
        <v>5</v>
      </c>
      <c r="AX134" s="13" t="s">
        <v>82</v>
      </c>
      <c r="AY134" s="251" t="s">
        <v>127</v>
      </c>
    </row>
    <row r="135" s="2" customFormat="1" ht="24.15" customHeight="1">
      <c r="A135" s="37"/>
      <c r="B135" s="38"/>
      <c r="C135" s="221" t="s">
        <v>150</v>
      </c>
      <c r="D135" s="221" t="s">
        <v>129</v>
      </c>
      <c r="E135" s="222" t="s">
        <v>151</v>
      </c>
      <c r="F135" s="223" t="s">
        <v>152</v>
      </c>
      <c r="G135" s="224" t="s">
        <v>132</v>
      </c>
      <c r="H135" s="225">
        <v>78.299999999999997</v>
      </c>
      <c r="I135" s="226"/>
      <c r="J135" s="226"/>
      <c r="K135" s="227">
        <f>ROUND(P135*H135,2)</f>
        <v>0</v>
      </c>
      <c r="L135" s="228"/>
      <c r="M135" s="43"/>
      <c r="N135" s="229" t="s">
        <v>1</v>
      </c>
      <c r="O135" s="230" t="s">
        <v>40</v>
      </c>
      <c r="P135" s="231">
        <f>I135+J135</f>
        <v>0</v>
      </c>
      <c r="Q135" s="231">
        <f>ROUND(I135*H135,2)</f>
        <v>0</v>
      </c>
      <c r="R135" s="231">
        <f>ROUND(J135*H135,2)</f>
        <v>0</v>
      </c>
      <c r="S135" s="90"/>
      <c r="T135" s="232">
        <f>S135*H135</f>
        <v>0</v>
      </c>
      <c r="U135" s="232">
        <v>0</v>
      </c>
      <c r="V135" s="232">
        <f>U135*H135</f>
        <v>0</v>
      </c>
      <c r="W135" s="232">
        <v>0</v>
      </c>
      <c r="X135" s="233">
        <f>W135*H135</f>
        <v>0</v>
      </c>
      <c r="Y135" s="37"/>
      <c r="Z135" s="37"/>
      <c r="AA135" s="37"/>
      <c r="AB135" s="37"/>
      <c r="AC135" s="37"/>
      <c r="AD135" s="37"/>
      <c r="AE135" s="37"/>
      <c r="AR135" s="234" t="s">
        <v>133</v>
      </c>
      <c r="AT135" s="234" t="s">
        <v>129</v>
      </c>
      <c r="AU135" s="234" t="s">
        <v>86</v>
      </c>
      <c r="AY135" s="16" t="s">
        <v>127</v>
      </c>
      <c r="BE135" s="235">
        <f>IF(O135="základní",K135,0)</f>
        <v>0</v>
      </c>
      <c r="BF135" s="235">
        <f>IF(O135="snížená",K135,0)</f>
        <v>0</v>
      </c>
      <c r="BG135" s="235">
        <f>IF(O135="zákl. přenesená",K135,0)</f>
        <v>0</v>
      </c>
      <c r="BH135" s="235">
        <f>IF(O135="sníž. přenesená",K135,0)</f>
        <v>0</v>
      </c>
      <c r="BI135" s="235">
        <f>IF(O135="nulová",K135,0)</f>
        <v>0</v>
      </c>
      <c r="BJ135" s="16" t="s">
        <v>82</v>
      </c>
      <c r="BK135" s="235">
        <f>ROUND(P135*H135,2)</f>
        <v>0</v>
      </c>
      <c r="BL135" s="16" t="s">
        <v>133</v>
      </c>
      <c r="BM135" s="234" t="s">
        <v>153</v>
      </c>
    </row>
    <row r="136" s="2" customFormat="1">
      <c r="A136" s="37"/>
      <c r="B136" s="38"/>
      <c r="C136" s="39"/>
      <c r="D136" s="236" t="s">
        <v>135</v>
      </c>
      <c r="E136" s="39"/>
      <c r="F136" s="237" t="s">
        <v>152</v>
      </c>
      <c r="G136" s="39"/>
      <c r="H136" s="39"/>
      <c r="I136" s="238"/>
      <c r="J136" s="238"/>
      <c r="K136" s="39"/>
      <c r="L136" s="39"/>
      <c r="M136" s="43"/>
      <c r="N136" s="239"/>
      <c r="O136" s="240"/>
      <c r="P136" s="90"/>
      <c r="Q136" s="90"/>
      <c r="R136" s="90"/>
      <c r="S136" s="90"/>
      <c r="T136" s="90"/>
      <c r="U136" s="90"/>
      <c r="V136" s="90"/>
      <c r="W136" s="90"/>
      <c r="X136" s="91"/>
      <c r="Y136" s="37"/>
      <c r="Z136" s="37"/>
      <c r="AA136" s="37"/>
      <c r="AB136" s="37"/>
      <c r="AC136" s="37"/>
      <c r="AD136" s="37"/>
      <c r="AE136" s="37"/>
      <c r="AT136" s="16" t="s">
        <v>135</v>
      </c>
      <c r="AU136" s="16" t="s">
        <v>86</v>
      </c>
    </row>
    <row r="137" s="13" customFormat="1">
      <c r="A137" s="13"/>
      <c r="B137" s="241"/>
      <c r="C137" s="242"/>
      <c r="D137" s="236" t="s">
        <v>136</v>
      </c>
      <c r="E137" s="243" t="s">
        <v>1</v>
      </c>
      <c r="F137" s="244" t="s">
        <v>154</v>
      </c>
      <c r="G137" s="242"/>
      <c r="H137" s="245">
        <v>78.299999999999997</v>
      </c>
      <c r="I137" s="246"/>
      <c r="J137" s="246"/>
      <c r="K137" s="242"/>
      <c r="L137" s="242"/>
      <c r="M137" s="247"/>
      <c r="N137" s="248"/>
      <c r="O137" s="249"/>
      <c r="P137" s="249"/>
      <c r="Q137" s="249"/>
      <c r="R137" s="249"/>
      <c r="S137" s="249"/>
      <c r="T137" s="249"/>
      <c r="U137" s="249"/>
      <c r="V137" s="249"/>
      <c r="W137" s="249"/>
      <c r="X137" s="250"/>
      <c r="Y137" s="13"/>
      <c r="Z137" s="13"/>
      <c r="AA137" s="13"/>
      <c r="AB137" s="13"/>
      <c r="AC137" s="13"/>
      <c r="AD137" s="13"/>
      <c r="AE137" s="13"/>
      <c r="AT137" s="251" t="s">
        <v>136</v>
      </c>
      <c r="AU137" s="251" t="s">
        <v>86</v>
      </c>
      <c r="AV137" s="13" t="s">
        <v>86</v>
      </c>
      <c r="AW137" s="13" t="s">
        <v>5</v>
      </c>
      <c r="AX137" s="13" t="s">
        <v>82</v>
      </c>
      <c r="AY137" s="251" t="s">
        <v>127</v>
      </c>
    </row>
    <row r="138" s="2" customFormat="1" ht="21.75" customHeight="1">
      <c r="A138" s="37"/>
      <c r="B138" s="38"/>
      <c r="C138" s="221" t="s">
        <v>155</v>
      </c>
      <c r="D138" s="221" t="s">
        <v>129</v>
      </c>
      <c r="E138" s="222" t="s">
        <v>156</v>
      </c>
      <c r="F138" s="223" t="s">
        <v>157</v>
      </c>
      <c r="G138" s="224" t="s">
        <v>132</v>
      </c>
      <c r="H138" s="225">
        <v>78.299999999999997</v>
      </c>
      <c r="I138" s="226"/>
      <c r="J138" s="226"/>
      <c r="K138" s="227">
        <f>ROUND(P138*H138,2)</f>
        <v>0</v>
      </c>
      <c r="L138" s="228"/>
      <c r="M138" s="43"/>
      <c r="N138" s="229" t="s">
        <v>1</v>
      </c>
      <c r="O138" s="230" t="s">
        <v>40</v>
      </c>
      <c r="P138" s="231">
        <f>I138+J138</f>
        <v>0</v>
      </c>
      <c r="Q138" s="231">
        <f>ROUND(I138*H138,2)</f>
        <v>0</v>
      </c>
      <c r="R138" s="231">
        <f>ROUND(J138*H138,2)</f>
        <v>0</v>
      </c>
      <c r="S138" s="90"/>
      <c r="T138" s="232">
        <f>S138*H138</f>
        <v>0</v>
      </c>
      <c r="U138" s="232">
        <v>0</v>
      </c>
      <c r="V138" s="232">
        <f>U138*H138</f>
        <v>0</v>
      </c>
      <c r="W138" s="232">
        <v>0</v>
      </c>
      <c r="X138" s="233">
        <f>W138*H138</f>
        <v>0</v>
      </c>
      <c r="Y138" s="37"/>
      <c r="Z138" s="37"/>
      <c r="AA138" s="37"/>
      <c r="AB138" s="37"/>
      <c r="AC138" s="37"/>
      <c r="AD138" s="37"/>
      <c r="AE138" s="37"/>
      <c r="AR138" s="234" t="s">
        <v>133</v>
      </c>
      <c r="AT138" s="234" t="s">
        <v>129</v>
      </c>
      <c r="AU138" s="234" t="s">
        <v>86</v>
      </c>
      <c r="AY138" s="16" t="s">
        <v>127</v>
      </c>
      <c r="BE138" s="235">
        <f>IF(O138="základní",K138,0)</f>
        <v>0</v>
      </c>
      <c r="BF138" s="235">
        <f>IF(O138="snížená",K138,0)</f>
        <v>0</v>
      </c>
      <c r="BG138" s="235">
        <f>IF(O138="zákl. přenesená",K138,0)</f>
        <v>0</v>
      </c>
      <c r="BH138" s="235">
        <f>IF(O138="sníž. přenesená",K138,0)</f>
        <v>0</v>
      </c>
      <c r="BI138" s="235">
        <f>IF(O138="nulová",K138,0)</f>
        <v>0</v>
      </c>
      <c r="BJ138" s="16" t="s">
        <v>82</v>
      </c>
      <c r="BK138" s="235">
        <f>ROUND(P138*H138,2)</f>
        <v>0</v>
      </c>
      <c r="BL138" s="16" t="s">
        <v>133</v>
      </c>
      <c r="BM138" s="234" t="s">
        <v>158</v>
      </c>
    </row>
    <row r="139" s="2" customFormat="1">
      <c r="A139" s="37"/>
      <c r="B139" s="38"/>
      <c r="C139" s="39"/>
      <c r="D139" s="236" t="s">
        <v>135</v>
      </c>
      <c r="E139" s="39"/>
      <c r="F139" s="237" t="s">
        <v>157</v>
      </c>
      <c r="G139" s="39"/>
      <c r="H139" s="39"/>
      <c r="I139" s="238"/>
      <c r="J139" s="238"/>
      <c r="K139" s="39"/>
      <c r="L139" s="39"/>
      <c r="M139" s="43"/>
      <c r="N139" s="239"/>
      <c r="O139" s="240"/>
      <c r="P139" s="90"/>
      <c r="Q139" s="90"/>
      <c r="R139" s="90"/>
      <c r="S139" s="90"/>
      <c r="T139" s="90"/>
      <c r="U139" s="90"/>
      <c r="V139" s="90"/>
      <c r="W139" s="90"/>
      <c r="X139" s="91"/>
      <c r="Y139" s="37"/>
      <c r="Z139" s="37"/>
      <c r="AA139" s="37"/>
      <c r="AB139" s="37"/>
      <c r="AC139" s="37"/>
      <c r="AD139" s="37"/>
      <c r="AE139" s="37"/>
      <c r="AT139" s="16" t="s">
        <v>135</v>
      </c>
      <c r="AU139" s="16" t="s">
        <v>86</v>
      </c>
    </row>
    <row r="140" s="13" customFormat="1">
      <c r="A140" s="13"/>
      <c r="B140" s="241"/>
      <c r="C140" s="242"/>
      <c r="D140" s="236" t="s">
        <v>136</v>
      </c>
      <c r="E140" s="243" t="s">
        <v>1</v>
      </c>
      <c r="F140" s="244" t="s">
        <v>159</v>
      </c>
      <c r="G140" s="242"/>
      <c r="H140" s="245">
        <v>78.299999999999997</v>
      </c>
      <c r="I140" s="246"/>
      <c r="J140" s="246"/>
      <c r="K140" s="242"/>
      <c r="L140" s="242"/>
      <c r="M140" s="247"/>
      <c r="N140" s="248"/>
      <c r="O140" s="249"/>
      <c r="P140" s="249"/>
      <c r="Q140" s="249"/>
      <c r="R140" s="249"/>
      <c r="S140" s="249"/>
      <c r="T140" s="249"/>
      <c r="U140" s="249"/>
      <c r="V140" s="249"/>
      <c r="W140" s="249"/>
      <c r="X140" s="250"/>
      <c r="Y140" s="13"/>
      <c r="Z140" s="13"/>
      <c r="AA140" s="13"/>
      <c r="AB140" s="13"/>
      <c r="AC140" s="13"/>
      <c r="AD140" s="13"/>
      <c r="AE140" s="13"/>
      <c r="AT140" s="251" t="s">
        <v>136</v>
      </c>
      <c r="AU140" s="251" t="s">
        <v>86</v>
      </c>
      <c r="AV140" s="13" t="s">
        <v>86</v>
      </c>
      <c r="AW140" s="13" t="s">
        <v>5</v>
      </c>
      <c r="AX140" s="13" t="s">
        <v>82</v>
      </c>
      <c r="AY140" s="251" t="s">
        <v>127</v>
      </c>
    </row>
    <row r="141" s="2" customFormat="1" ht="16.5" customHeight="1">
      <c r="A141" s="37"/>
      <c r="B141" s="38"/>
      <c r="C141" s="221" t="s">
        <v>160</v>
      </c>
      <c r="D141" s="221" t="s">
        <v>129</v>
      </c>
      <c r="E141" s="222" t="s">
        <v>161</v>
      </c>
      <c r="F141" s="223" t="s">
        <v>162</v>
      </c>
      <c r="G141" s="224" t="s">
        <v>132</v>
      </c>
      <c r="H141" s="225">
        <v>78.299999999999997</v>
      </c>
      <c r="I141" s="226"/>
      <c r="J141" s="226"/>
      <c r="K141" s="227">
        <f>ROUND(P141*H141,2)</f>
        <v>0</v>
      </c>
      <c r="L141" s="228"/>
      <c r="M141" s="43"/>
      <c r="N141" s="229" t="s">
        <v>1</v>
      </c>
      <c r="O141" s="230" t="s">
        <v>40</v>
      </c>
      <c r="P141" s="231">
        <f>I141+J141</f>
        <v>0</v>
      </c>
      <c r="Q141" s="231">
        <f>ROUND(I141*H141,2)</f>
        <v>0</v>
      </c>
      <c r="R141" s="231">
        <f>ROUND(J141*H141,2)</f>
        <v>0</v>
      </c>
      <c r="S141" s="90"/>
      <c r="T141" s="232">
        <f>S141*H141</f>
        <v>0</v>
      </c>
      <c r="U141" s="232">
        <v>0</v>
      </c>
      <c r="V141" s="232">
        <f>U141*H141</f>
        <v>0</v>
      </c>
      <c r="W141" s="232">
        <v>0</v>
      </c>
      <c r="X141" s="233">
        <f>W141*H141</f>
        <v>0</v>
      </c>
      <c r="Y141" s="37"/>
      <c r="Z141" s="37"/>
      <c r="AA141" s="37"/>
      <c r="AB141" s="37"/>
      <c r="AC141" s="37"/>
      <c r="AD141" s="37"/>
      <c r="AE141" s="37"/>
      <c r="AR141" s="234" t="s">
        <v>133</v>
      </c>
      <c r="AT141" s="234" t="s">
        <v>129</v>
      </c>
      <c r="AU141" s="234" t="s">
        <v>86</v>
      </c>
      <c r="AY141" s="16" t="s">
        <v>127</v>
      </c>
      <c r="BE141" s="235">
        <f>IF(O141="základní",K141,0)</f>
        <v>0</v>
      </c>
      <c r="BF141" s="235">
        <f>IF(O141="snížená",K141,0)</f>
        <v>0</v>
      </c>
      <c r="BG141" s="235">
        <f>IF(O141="zákl. přenesená",K141,0)</f>
        <v>0</v>
      </c>
      <c r="BH141" s="235">
        <f>IF(O141="sníž. přenesená",K141,0)</f>
        <v>0</v>
      </c>
      <c r="BI141" s="235">
        <f>IF(O141="nulová",K141,0)</f>
        <v>0</v>
      </c>
      <c r="BJ141" s="16" t="s">
        <v>82</v>
      </c>
      <c r="BK141" s="235">
        <f>ROUND(P141*H141,2)</f>
        <v>0</v>
      </c>
      <c r="BL141" s="16" t="s">
        <v>133</v>
      </c>
      <c r="BM141" s="234" t="s">
        <v>163</v>
      </c>
    </row>
    <row r="142" s="2" customFormat="1">
      <c r="A142" s="37"/>
      <c r="B142" s="38"/>
      <c r="C142" s="39"/>
      <c r="D142" s="236" t="s">
        <v>135</v>
      </c>
      <c r="E142" s="39"/>
      <c r="F142" s="237" t="s">
        <v>162</v>
      </c>
      <c r="G142" s="39"/>
      <c r="H142" s="39"/>
      <c r="I142" s="238"/>
      <c r="J142" s="238"/>
      <c r="K142" s="39"/>
      <c r="L142" s="39"/>
      <c r="M142" s="43"/>
      <c r="N142" s="239"/>
      <c r="O142" s="240"/>
      <c r="P142" s="90"/>
      <c r="Q142" s="90"/>
      <c r="R142" s="90"/>
      <c r="S142" s="90"/>
      <c r="T142" s="90"/>
      <c r="U142" s="90"/>
      <c r="V142" s="90"/>
      <c r="W142" s="90"/>
      <c r="X142" s="91"/>
      <c r="Y142" s="37"/>
      <c r="Z142" s="37"/>
      <c r="AA142" s="37"/>
      <c r="AB142" s="37"/>
      <c r="AC142" s="37"/>
      <c r="AD142" s="37"/>
      <c r="AE142" s="37"/>
      <c r="AT142" s="16" t="s">
        <v>135</v>
      </c>
      <c r="AU142" s="16" t="s">
        <v>86</v>
      </c>
    </row>
    <row r="143" s="13" customFormat="1">
      <c r="A143" s="13"/>
      <c r="B143" s="241"/>
      <c r="C143" s="242"/>
      <c r="D143" s="236" t="s">
        <v>136</v>
      </c>
      <c r="E143" s="243" t="s">
        <v>1</v>
      </c>
      <c r="F143" s="244" t="s">
        <v>159</v>
      </c>
      <c r="G143" s="242"/>
      <c r="H143" s="245">
        <v>78.299999999999997</v>
      </c>
      <c r="I143" s="246"/>
      <c r="J143" s="246"/>
      <c r="K143" s="242"/>
      <c r="L143" s="242"/>
      <c r="M143" s="247"/>
      <c r="N143" s="248"/>
      <c r="O143" s="249"/>
      <c r="P143" s="249"/>
      <c r="Q143" s="249"/>
      <c r="R143" s="249"/>
      <c r="S143" s="249"/>
      <c r="T143" s="249"/>
      <c r="U143" s="249"/>
      <c r="V143" s="249"/>
      <c r="W143" s="249"/>
      <c r="X143" s="250"/>
      <c r="Y143" s="13"/>
      <c r="Z143" s="13"/>
      <c r="AA143" s="13"/>
      <c r="AB143" s="13"/>
      <c r="AC143" s="13"/>
      <c r="AD143" s="13"/>
      <c r="AE143" s="13"/>
      <c r="AT143" s="251" t="s">
        <v>136</v>
      </c>
      <c r="AU143" s="251" t="s">
        <v>86</v>
      </c>
      <c r="AV143" s="13" t="s">
        <v>86</v>
      </c>
      <c r="AW143" s="13" t="s">
        <v>5</v>
      </c>
      <c r="AX143" s="13" t="s">
        <v>82</v>
      </c>
      <c r="AY143" s="251" t="s">
        <v>127</v>
      </c>
    </row>
    <row r="144" s="2" customFormat="1" ht="24.15" customHeight="1">
      <c r="A144" s="37"/>
      <c r="B144" s="38"/>
      <c r="C144" s="221" t="s">
        <v>164</v>
      </c>
      <c r="D144" s="221" t="s">
        <v>129</v>
      </c>
      <c r="E144" s="222" t="s">
        <v>165</v>
      </c>
      <c r="F144" s="223" t="s">
        <v>166</v>
      </c>
      <c r="G144" s="224" t="s">
        <v>167</v>
      </c>
      <c r="H144" s="225">
        <v>140.94</v>
      </c>
      <c r="I144" s="226"/>
      <c r="J144" s="226"/>
      <c r="K144" s="227">
        <f>ROUND(P144*H144,2)</f>
        <v>0</v>
      </c>
      <c r="L144" s="228"/>
      <c r="M144" s="43"/>
      <c r="N144" s="229" t="s">
        <v>1</v>
      </c>
      <c r="O144" s="230" t="s">
        <v>40</v>
      </c>
      <c r="P144" s="231">
        <f>I144+J144</f>
        <v>0</v>
      </c>
      <c r="Q144" s="231">
        <f>ROUND(I144*H144,2)</f>
        <v>0</v>
      </c>
      <c r="R144" s="231">
        <f>ROUND(J144*H144,2)</f>
        <v>0</v>
      </c>
      <c r="S144" s="90"/>
      <c r="T144" s="232">
        <f>S144*H144</f>
        <v>0</v>
      </c>
      <c r="U144" s="232">
        <v>0</v>
      </c>
      <c r="V144" s="232">
        <f>U144*H144</f>
        <v>0</v>
      </c>
      <c r="W144" s="232">
        <v>0</v>
      </c>
      <c r="X144" s="233">
        <f>W144*H144</f>
        <v>0</v>
      </c>
      <c r="Y144" s="37"/>
      <c r="Z144" s="37"/>
      <c r="AA144" s="37"/>
      <c r="AB144" s="37"/>
      <c r="AC144" s="37"/>
      <c r="AD144" s="37"/>
      <c r="AE144" s="37"/>
      <c r="AR144" s="234" t="s">
        <v>133</v>
      </c>
      <c r="AT144" s="234" t="s">
        <v>129</v>
      </c>
      <c r="AU144" s="234" t="s">
        <v>86</v>
      </c>
      <c r="AY144" s="16" t="s">
        <v>127</v>
      </c>
      <c r="BE144" s="235">
        <f>IF(O144="základní",K144,0)</f>
        <v>0</v>
      </c>
      <c r="BF144" s="235">
        <f>IF(O144="snížená",K144,0)</f>
        <v>0</v>
      </c>
      <c r="BG144" s="235">
        <f>IF(O144="zákl. přenesená",K144,0)</f>
        <v>0</v>
      </c>
      <c r="BH144" s="235">
        <f>IF(O144="sníž. přenesená",K144,0)</f>
        <v>0</v>
      </c>
      <c r="BI144" s="235">
        <f>IF(O144="nulová",K144,0)</f>
        <v>0</v>
      </c>
      <c r="BJ144" s="16" t="s">
        <v>82</v>
      </c>
      <c r="BK144" s="235">
        <f>ROUND(P144*H144,2)</f>
        <v>0</v>
      </c>
      <c r="BL144" s="16" t="s">
        <v>133</v>
      </c>
      <c r="BM144" s="234" t="s">
        <v>168</v>
      </c>
    </row>
    <row r="145" s="2" customFormat="1">
      <c r="A145" s="37"/>
      <c r="B145" s="38"/>
      <c r="C145" s="39"/>
      <c r="D145" s="236" t="s">
        <v>135</v>
      </c>
      <c r="E145" s="39"/>
      <c r="F145" s="237" t="s">
        <v>166</v>
      </c>
      <c r="G145" s="39"/>
      <c r="H145" s="39"/>
      <c r="I145" s="238"/>
      <c r="J145" s="238"/>
      <c r="K145" s="39"/>
      <c r="L145" s="39"/>
      <c r="M145" s="43"/>
      <c r="N145" s="239"/>
      <c r="O145" s="240"/>
      <c r="P145" s="90"/>
      <c r="Q145" s="90"/>
      <c r="R145" s="90"/>
      <c r="S145" s="90"/>
      <c r="T145" s="90"/>
      <c r="U145" s="90"/>
      <c r="V145" s="90"/>
      <c r="W145" s="90"/>
      <c r="X145" s="91"/>
      <c r="Y145" s="37"/>
      <c r="Z145" s="37"/>
      <c r="AA145" s="37"/>
      <c r="AB145" s="37"/>
      <c r="AC145" s="37"/>
      <c r="AD145" s="37"/>
      <c r="AE145" s="37"/>
      <c r="AT145" s="16" t="s">
        <v>135</v>
      </c>
      <c r="AU145" s="16" t="s">
        <v>86</v>
      </c>
    </row>
    <row r="146" s="13" customFormat="1">
      <c r="A146" s="13"/>
      <c r="B146" s="241"/>
      <c r="C146" s="242"/>
      <c r="D146" s="236" t="s">
        <v>136</v>
      </c>
      <c r="E146" s="243" t="s">
        <v>1</v>
      </c>
      <c r="F146" s="244" t="s">
        <v>169</v>
      </c>
      <c r="G146" s="242"/>
      <c r="H146" s="245">
        <v>140.94</v>
      </c>
      <c r="I146" s="246"/>
      <c r="J146" s="246"/>
      <c r="K146" s="242"/>
      <c r="L146" s="242"/>
      <c r="M146" s="247"/>
      <c r="N146" s="248"/>
      <c r="O146" s="249"/>
      <c r="P146" s="249"/>
      <c r="Q146" s="249"/>
      <c r="R146" s="249"/>
      <c r="S146" s="249"/>
      <c r="T146" s="249"/>
      <c r="U146" s="249"/>
      <c r="V146" s="249"/>
      <c r="W146" s="249"/>
      <c r="X146" s="250"/>
      <c r="Y146" s="13"/>
      <c r="Z146" s="13"/>
      <c r="AA146" s="13"/>
      <c r="AB146" s="13"/>
      <c r="AC146" s="13"/>
      <c r="AD146" s="13"/>
      <c r="AE146" s="13"/>
      <c r="AT146" s="251" t="s">
        <v>136</v>
      </c>
      <c r="AU146" s="251" t="s">
        <v>86</v>
      </c>
      <c r="AV146" s="13" t="s">
        <v>86</v>
      </c>
      <c r="AW146" s="13" t="s">
        <v>5</v>
      </c>
      <c r="AX146" s="13" t="s">
        <v>82</v>
      </c>
      <c r="AY146" s="251" t="s">
        <v>127</v>
      </c>
    </row>
    <row r="147" s="2" customFormat="1" ht="24.15" customHeight="1">
      <c r="A147" s="37"/>
      <c r="B147" s="38"/>
      <c r="C147" s="221" t="s">
        <v>170</v>
      </c>
      <c r="D147" s="221" t="s">
        <v>129</v>
      </c>
      <c r="E147" s="222" t="s">
        <v>171</v>
      </c>
      <c r="F147" s="223" t="s">
        <v>172</v>
      </c>
      <c r="G147" s="224" t="s">
        <v>132</v>
      </c>
      <c r="H147" s="225">
        <v>6.96</v>
      </c>
      <c r="I147" s="226"/>
      <c r="J147" s="226"/>
      <c r="K147" s="227">
        <f>ROUND(P147*H147,2)</f>
        <v>0</v>
      </c>
      <c r="L147" s="228"/>
      <c r="M147" s="43"/>
      <c r="N147" s="229" t="s">
        <v>1</v>
      </c>
      <c r="O147" s="230" t="s">
        <v>40</v>
      </c>
      <c r="P147" s="231">
        <f>I147+J147</f>
        <v>0</v>
      </c>
      <c r="Q147" s="231">
        <f>ROUND(I147*H147,2)</f>
        <v>0</v>
      </c>
      <c r="R147" s="231">
        <f>ROUND(J147*H147,2)</f>
        <v>0</v>
      </c>
      <c r="S147" s="90"/>
      <c r="T147" s="232">
        <f>S147*H147</f>
        <v>0</v>
      </c>
      <c r="U147" s="232">
        <v>0</v>
      </c>
      <c r="V147" s="232">
        <f>U147*H147</f>
        <v>0</v>
      </c>
      <c r="W147" s="232">
        <v>0</v>
      </c>
      <c r="X147" s="233">
        <f>W147*H147</f>
        <v>0</v>
      </c>
      <c r="Y147" s="37"/>
      <c r="Z147" s="37"/>
      <c r="AA147" s="37"/>
      <c r="AB147" s="37"/>
      <c r="AC147" s="37"/>
      <c r="AD147" s="37"/>
      <c r="AE147" s="37"/>
      <c r="AR147" s="234" t="s">
        <v>133</v>
      </c>
      <c r="AT147" s="234" t="s">
        <v>129</v>
      </c>
      <c r="AU147" s="234" t="s">
        <v>86</v>
      </c>
      <c r="AY147" s="16" t="s">
        <v>127</v>
      </c>
      <c r="BE147" s="235">
        <f>IF(O147="základní",K147,0)</f>
        <v>0</v>
      </c>
      <c r="BF147" s="235">
        <f>IF(O147="snížená",K147,0)</f>
        <v>0</v>
      </c>
      <c r="BG147" s="235">
        <f>IF(O147="zákl. přenesená",K147,0)</f>
        <v>0</v>
      </c>
      <c r="BH147" s="235">
        <f>IF(O147="sníž. přenesená",K147,0)</f>
        <v>0</v>
      </c>
      <c r="BI147" s="235">
        <f>IF(O147="nulová",K147,0)</f>
        <v>0</v>
      </c>
      <c r="BJ147" s="16" t="s">
        <v>82</v>
      </c>
      <c r="BK147" s="235">
        <f>ROUND(P147*H147,2)</f>
        <v>0</v>
      </c>
      <c r="BL147" s="16" t="s">
        <v>133</v>
      </c>
      <c r="BM147" s="234" t="s">
        <v>173</v>
      </c>
    </row>
    <row r="148" s="2" customFormat="1">
      <c r="A148" s="37"/>
      <c r="B148" s="38"/>
      <c r="C148" s="39"/>
      <c r="D148" s="236" t="s">
        <v>135</v>
      </c>
      <c r="E148" s="39"/>
      <c r="F148" s="237" t="s">
        <v>172</v>
      </c>
      <c r="G148" s="39"/>
      <c r="H148" s="39"/>
      <c r="I148" s="238"/>
      <c r="J148" s="238"/>
      <c r="K148" s="39"/>
      <c r="L148" s="39"/>
      <c r="M148" s="43"/>
      <c r="N148" s="239"/>
      <c r="O148" s="240"/>
      <c r="P148" s="90"/>
      <c r="Q148" s="90"/>
      <c r="R148" s="90"/>
      <c r="S148" s="90"/>
      <c r="T148" s="90"/>
      <c r="U148" s="90"/>
      <c r="V148" s="90"/>
      <c r="W148" s="90"/>
      <c r="X148" s="91"/>
      <c r="Y148" s="37"/>
      <c r="Z148" s="37"/>
      <c r="AA148" s="37"/>
      <c r="AB148" s="37"/>
      <c r="AC148" s="37"/>
      <c r="AD148" s="37"/>
      <c r="AE148" s="37"/>
      <c r="AT148" s="16" t="s">
        <v>135</v>
      </c>
      <c r="AU148" s="16" t="s">
        <v>86</v>
      </c>
    </row>
    <row r="149" s="13" customFormat="1">
      <c r="A149" s="13"/>
      <c r="B149" s="241"/>
      <c r="C149" s="242"/>
      <c r="D149" s="236" t="s">
        <v>136</v>
      </c>
      <c r="E149" s="243" t="s">
        <v>1</v>
      </c>
      <c r="F149" s="244" t="s">
        <v>174</v>
      </c>
      <c r="G149" s="242"/>
      <c r="H149" s="245">
        <v>6.96</v>
      </c>
      <c r="I149" s="246"/>
      <c r="J149" s="246"/>
      <c r="K149" s="242"/>
      <c r="L149" s="242"/>
      <c r="M149" s="247"/>
      <c r="N149" s="248"/>
      <c r="O149" s="249"/>
      <c r="P149" s="249"/>
      <c r="Q149" s="249"/>
      <c r="R149" s="249"/>
      <c r="S149" s="249"/>
      <c r="T149" s="249"/>
      <c r="U149" s="249"/>
      <c r="V149" s="249"/>
      <c r="W149" s="249"/>
      <c r="X149" s="250"/>
      <c r="Y149" s="13"/>
      <c r="Z149" s="13"/>
      <c r="AA149" s="13"/>
      <c r="AB149" s="13"/>
      <c r="AC149" s="13"/>
      <c r="AD149" s="13"/>
      <c r="AE149" s="13"/>
      <c r="AT149" s="251" t="s">
        <v>136</v>
      </c>
      <c r="AU149" s="251" t="s">
        <v>86</v>
      </c>
      <c r="AV149" s="13" t="s">
        <v>86</v>
      </c>
      <c r="AW149" s="13" t="s">
        <v>5</v>
      </c>
      <c r="AX149" s="13" t="s">
        <v>82</v>
      </c>
      <c r="AY149" s="251" t="s">
        <v>127</v>
      </c>
    </row>
    <row r="150" s="2" customFormat="1" ht="24.15" customHeight="1">
      <c r="A150" s="37"/>
      <c r="B150" s="38"/>
      <c r="C150" s="221" t="s">
        <v>175</v>
      </c>
      <c r="D150" s="221" t="s">
        <v>129</v>
      </c>
      <c r="E150" s="222" t="s">
        <v>176</v>
      </c>
      <c r="F150" s="223" t="s">
        <v>177</v>
      </c>
      <c r="G150" s="224" t="s">
        <v>178</v>
      </c>
      <c r="H150" s="225">
        <v>34.799999999999997</v>
      </c>
      <c r="I150" s="226"/>
      <c r="J150" s="226"/>
      <c r="K150" s="227">
        <f>ROUND(P150*H150,2)</f>
        <v>0</v>
      </c>
      <c r="L150" s="228"/>
      <c r="M150" s="43"/>
      <c r="N150" s="229" t="s">
        <v>1</v>
      </c>
      <c r="O150" s="230" t="s">
        <v>40</v>
      </c>
      <c r="P150" s="231">
        <f>I150+J150</f>
        <v>0</v>
      </c>
      <c r="Q150" s="231">
        <f>ROUND(I150*H150,2)</f>
        <v>0</v>
      </c>
      <c r="R150" s="231">
        <f>ROUND(J150*H150,2)</f>
        <v>0</v>
      </c>
      <c r="S150" s="90"/>
      <c r="T150" s="232">
        <f>S150*H150</f>
        <v>0</v>
      </c>
      <c r="U150" s="232">
        <v>0</v>
      </c>
      <c r="V150" s="232">
        <f>U150*H150</f>
        <v>0</v>
      </c>
      <c r="W150" s="232">
        <v>0</v>
      </c>
      <c r="X150" s="233">
        <f>W150*H150</f>
        <v>0</v>
      </c>
      <c r="Y150" s="37"/>
      <c r="Z150" s="37"/>
      <c r="AA150" s="37"/>
      <c r="AB150" s="37"/>
      <c r="AC150" s="37"/>
      <c r="AD150" s="37"/>
      <c r="AE150" s="37"/>
      <c r="AR150" s="234" t="s">
        <v>133</v>
      </c>
      <c r="AT150" s="234" t="s">
        <v>129</v>
      </c>
      <c r="AU150" s="234" t="s">
        <v>86</v>
      </c>
      <c r="AY150" s="16" t="s">
        <v>127</v>
      </c>
      <c r="BE150" s="235">
        <f>IF(O150="základní",K150,0)</f>
        <v>0</v>
      </c>
      <c r="BF150" s="235">
        <f>IF(O150="snížená",K150,0)</f>
        <v>0</v>
      </c>
      <c r="BG150" s="235">
        <f>IF(O150="zákl. přenesená",K150,0)</f>
        <v>0</v>
      </c>
      <c r="BH150" s="235">
        <f>IF(O150="sníž. přenesená",K150,0)</f>
        <v>0</v>
      </c>
      <c r="BI150" s="235">
        <f>IF(O150="nulová",K150,0)</f>
        <v>0</v>
      </c>
      <c r="BJ150" s="16" t="s">
        <v>82</v>
      </c>
      <c r="BK150" s="235">
        <f>ROUND(P150*H150,2)</f>
        <v>0</v>
      </c>
      <c r="BL150" s="16" t="s">
        <v>133</v>
      </c>
      <c r="BM150" s="234" t="s">
        <v>179</v>
      </c>
    </row>
    <row r="151" s="2" customFormat="1">
      <c r="A151" s="37"/>
      <c r="B151" s="38"/>
      <c r="C151" s="39"/>
      <c r="D151" s="236" t="s">
        <v>135</v>
      </c>
      <c r="E151" s="39"/>
      <c r="F151" s="237" t="s">
        <v>177</v>
      </c>
      <c r="G151" s="39"/>
      <c r="H151" s="39"/>
      <c r="I151" s="238"/>
      <c r="J151" s="238"/>
      <c r="K151" s="39"/>
      <c r="L151" s="39"/>
      <c r="M151" s="43"/>
      <c r="N151" s="239"/>
      <c r="O151" s="240"/>
      <c r="P151" s="90"/>
      <c r="Q151" s="90"/>
      <c r="R151" s="90"/>
      <c r="S151" s="90"/>
      <c r="T151" s="90"/>
      <c r="U151" s="90"/>
      <c r="V151" s="90"/>
      <c r="W151" s="90"/>
      <c r="X151" s="91"/>
      <c r="Y151" s="37"/>
      <c r="Z151" s="37"/>
      <c r="AA151" s="37"/>
      <c r="AB151" s="37"/>
      <c r="AC151" s="37"/>
      <c r="AD151" s="37"/>
      <c r="AE151" s="37"/>
      <c r="AT151" s="16" t="s">
        <v>135</v>
      </c>
      <c r="AU151" s="16" t="s">
        <v>86</v>
      </c>
    </row>
    <row r="152" s="13" customFormat="1">
      <c r="A152" s="13"/>
      <c r="B152" s="241"/>
      <c r="C152" s="242"/>
      <c r="D152" s="236" t="s">
        <v>136</v>
      </c>
      <c r="E152" s="243" t="s">
        <v>1</v>
      </c>
      <c r="F152" s="244" t="s">
        <v>180</v>
      </c>
      <c r="G152" s="242"/>
      <c r="H152" s="245">
        <v>34.799999999999997</v>
      </c>
      <c r="I152" s="246"/>
      <c r="J152" s="246"/>
      <c r="K152" s="242"/>
      <c r="L152" s="242"/>
      <c r="M152" s="247"/>
      <c r="N152" s="248"/>
      <c r="O152" s="249"/>
      <c r="P152" s="249"/>
      <c r="Q152" s="249"/>
      <c r="R152" s="249"/>
      <c r="S152" s="249"/>
      <c r="T152" s="249"/>
      <c r="U152" s="249"/>
      <c r="V152" s="249"/>
      <c r="W152" s="249"/>
      <c r="X152" s="250"/>
      <c r="Y152" s="13"/>
      <c r="Z152" s="13"/>
      <c r="AA152" s="13"/>
      <c r="AB152" s="13"/>
      <c r="AC152" s="13"/>
      <c r="AD152" s="13"/>
      <c r="AE152" s="13"/>
      <c r="AT152" s="251" t="s">
        <v>136</v>
      </c>
      <c r="AU152" s="251" t="s">
        <v>86</v>
      </c>
      <c r="AV152" s="13" t="s">
        <v>86</v>
      </c>
      <c r="AW152" s="13" t="s">
        <v>5</v>
      </c>
      <c r="AX152" s="13" t="s">
        <v>82</v>
      </c>
      <c r="AY152" s="251" t="s">
        <v>127</v>
      </c>
    </row>
    <row r="153" s="2" customFormat="1" ht="21.75" customHeight="1">
      <c r="A153" s="37"/>
      <c r="B153" s="38"/>
      <c r="C153" s="221" t="s">
        <v>181</v>
      </c>
      <c r="D153" s="221" t="s">
        <v>129</v>
      </c>
      <c r="E153" s="222" t="s">
        <v>182</v>
      </c>
      <c r="F153" s="223" t="s">
        <v>183</v>
      </c>
      <c r="G153" s="224" t="s">
        <v>178</v>
      </c>
      <c r="H153" s="225">
        <v>180</v>
      </c>
      <c r="I153" s="226"/>
      <c r="J153" s="226"/>
      <c r="K153" s="227">
        <f>ROUND(P153*H153,2)</f>
        <v>0</v>
      </c>
      <c r="L153" s="228"/>
      <c r="M153" s="43"/>
      <c r="N153" s="229" t="s">
        <v>1</v>
      </c>
      <c r="O153" s="230" t="s">
        <v>40</v>
      </c>
      <c r="P153" s="231">
        <f>I153+J153</f>
        <v>0</v>
      </c>
      <c r="Q153" s="231">
        <f>ROUND(I153*H153,2)</f>
        <v>0</v>
      </c>
      <c r="R153" s="231">
        <f>ROUND(J153*H153,2)</f>
        <v>0</v>
      </c>
      <c r="S153" s="90"/>
      <c r="T153" s="232">
        <f>S153*H153</f>
        <v>0</v>
      </c>
      <c r="U153" s="232">
        <v>0</v>
      </c>
      <c r="V153" s="232">
        <f>U153*H153</f>
        <v>0</v>
      </c>
      <c r="W153" s="232">
        <v>0</v>
      </c>
      <c r="X153" s="233">
        <f>W153*H153</f>
        <v>0</v>
      </c>
      <c r="Y153" s="37"/>
      <c r="Z153" s="37"/>
      <c r="AA153" s="37"/>
      <c r="AB153" s="37"/>
      <c r="AC153" s="37"/>
      <c r="AD153" s="37"/>
      <c r="AE153" s="37"/>
      <c r="AR153" s="234" t="s">
        <v>133</v>
      </c>
      <c r="AT153" s="234" t="s">
        <v>129</v>
      </c>
      <c r="AU153" s="234" t="s">
        <v>86</v>
      </c>
      <c r="AY153" s="16" t="s">
        <v>127</v>
      </c>
      <c r="BE153" s="235">
        <f>IF(O153="základní",K153,0)</f>
        <v>0</v>
      </c>
      <c r="BF153" s="235">
        <f>IF(O153="snížená",K153,0)</f>
        <v>0</v>
      </c>
      <c r="BG153" s="235">
        <f>IF(O153="zákl. přenesená",K153,0)</f>
        <v>0</v>
      </c>
      <c r="BH153" s="235">
        <f>IF(O153="sníž. přenesená",K153,0)</f>
        <v>0</v>
      </c>
      <c r="BI153" s="235">
        <f>IF(O153="nulová",K153,0)</f>
        <v>0</v>
      </c>
      <c r="BJ153" s="16" t="s">
        <v>82</v>
      </c>
      <c r="BK153" s="235">
        <f>ROUND(P153*H153,2)</f>
        <v>0</v>
      </c>
      <c r="BL153" s="16" t="s">
        <v>133</v>
      </c>
      <c r="BM153" s="234" t="s">
        <v>184</v>
      </c>
    </row>
    <row r="154" s="2" customFormat="1">
      <c r="A154" s="37"/>
      <c r="B154" s="38"/>
      <c r="C154" s="39"/>
      <c r="D154" s="236" t="s">
        <v>135</v>
      </c>
      <c r="E154" s="39"/>
      <c r="F154" s="237" t="s">
        <v>183</v>
      </c>
      <c r="G154" s="39"/>
      <c r="H154" s="39"/>
      <c r="I154" s="238"/>
      <c r="J154" s="238"/>
      <c r="K154" s="39"/>
      <c r="L154" s="39"/>
      <c r="M154" s="43"/>
      <c r="N154" s="239"/>
      <c r="O154" s="240"/>
      <c r="P154" s="90"/>
      <c r="Q154" s="90"/>
      <c r="R154" s="90"/>
      <c r="S154" s="90"/>
      <c r="T154" s="90"/>
      <c r="U154" s="90"/>
      <c r="V154" s="90"/>
      <c r="W154" s="90"/>
      <c r="X154" s="91"/>
      <c r="Y154" s="37"/>
      <c r="Z154" s="37"/>
      <c r="AA154" s="37"/>
      <c r="AB154" s="37"/>
      <c r="AC154" s="37"/>
      <c r="AD154" s="37"/>
      <c r="AE154" s="37"/>
      <c r="AT154" s="16" t="s">
        <v>135</v>
      </c>
      <c r="AU154" s="16" t="s">
        <v>86</v>
      </c>
    </row>
    <row r="155" s="13" customFormat="1">
      <c r="A155" s="13"/>
      <c r="B155" s="241"/>
      <c r="C155" s="242"/>
      <c r="D155" s="236" t="s">
        <v>136</v>
      </c>
      <c r="E155" s="243" t="s">
        <v>1</v>
      </c>
      <c r="F155" s="244" t="s">
        <v>185</v>
      </c>
      <c r="G155" s="242"/>
      <c r="H155" s="245">
        <v>180</v>
      </c>
      <c r="I155" s="246"/>
      <c r="J155" s="246"/>
      <c r="K155" s="242"/>
      <c r="L155" s="242"/>
      <c r="M155" s="247"/>
      <c r="N155" s="248"/>
      <c r="O155" s="249"/>
      <c r="P155" s="249"/>
      <c r="Q155" s="249"/>
      <c r="R155" s="249"/>
      <c r="S155" s="249"/>
      <c r="T155" s="249"/>
      <c r="U155" s="249"/>
      <c r="V155" s="249"/>
      <c r="W155" s="249"/>
      <c r="X155" s="250"/>
      <c r="Y155" s="13"/>
      <c r="Z155" s="13"/>
      <c r="AA155" s="13"/>
      <c r="AB155" s="13"/>
      <c r="AC155" s="13"/>
      <c r="AD155" s="13"/>
      <c r="AE155" s="13"/>
      <c r="AT155" s="251" t="s">
        <v>136</v>
      </c>
      <c r="AU155" s="251" t="s">
        <v>86</v>
      </c>
      <c r="AV155" s="13" t="s">
        <v>86</v>
      </c>
      <c r="AW155" s="13" t="s">
        <v>5</v>
      </c>
      <c r="AX155" s="13" t="s">
        <v>82</v>
      </c>
      <c r="AY155" s="251" t="s">
        <v>127</v>
      </c>
    </row>
    <row r="156" s="12" customFormat="1" ht="22.8" customHeight="1">
      <c r="A156" s="12"/>
      <c r="B156" s="204"/>
      <c r="C156" s="205"/>
      <c r="D156" s="206" t="s">
        <v>76</v>
      </c>
      <c r="E156" s="219" t="s">
        <v>150</v>
      </c>
      <c r="F156" s="219" t="s">
        <v>186</v>
      </c>
      <c r="G156" s="205"/>
      <c r="H156" s="205"/>
      <c r="I156" s="208"/>
      <c r="J156" s="208"/>
      <c r="K156" s="220">
        <f>BK156</f>
        <v>0</v>
      </c>
      <c r="L156" s="205"/>
      <c r="M156" s="210"/>
      <c r="N156" s="211"/>
      <c r="O156" s="212"/>
      <c r="P156" s="212"/>
      <c r="Q156" s="213">
        <f>SUM(Q157:Q179)</f>
        <v>0</v>
      </c>
      <c r="R156" s="213">
        <f>SUM(R157:R179)</f>
        <v>0</v>
      </c>
      <c r="S156" s="212"/>
      <c r="T156" s="214">
        <f>SUM(T157:T179)</f>
        <v>0</v>
      </c>
      <c r="U156" s="212"/>
      <c r="V156" s="214">
        <f>SUM(V157:V179)</f>
        <v>9.1634400000000014</v>
      </c>
      <c r="W156" s="212"/>
      <c r="X156" s="215">
        <f>SUM(X157:X179)</f>
        <v>0</v>
      </c>
      <c r="Y156" s="12"/>
      <c r="Z156" s="12"/>
      <c r="AA156" s="12"/>
      <c r="AB156" s="12"/>
      <c r="AC156" s="12"/>
      <c r="AD156" s="12"/>
      <c r="AE156" s="12"/>
      <c r="AR156" s="216" t="s">
        <v>82</v>
      </c>
      <c r="AT156" s="217" t="s">
        <v>76</v>
      </c>
      <c r="AU156" s="217" t="s">
        <v>82</v>
      </c>
      <c r="AY156" s="216" t="s">
        <v>127</v>
      </c>
      <c r="BK156" s="218">
        <f>SUM(BK157:BK179)</f>
        <v>0</v>
      </c>
    </row>
    <row r="157" s="2" customFormat="1" ht="33" customHeight="1">
      <c r="A157" s="37"/>
      <c r="B157" s="38"/>
      <c r="C157" s="221" t="s">
        <v>187</v>
      </c>
      <c r="D157" s="221" t="s">
        <v>129</v>
      </c>
      <c r="E157" s="222" t="s">
        <v>188</v>
      </c>
      <c r="F157" s="223" t="s">
        <v>189</v>
      </c>
      <c r="G157" s="224" t="s">
        <v>178</v>
      </c>
      <c r="H157" s="225">
        <v>180</v>
      </c>
      <c r="I157" s="226"/>
      <c r="J157" s="226"/>
      <c r="K157" s="227">
        <f>ROUND(P157*H157,2)</f>
        <v>0</v>
      </c>
      <c r="L157" s="228"/>
      <c r="M157" s="43"/>
      <c r="N157" s="229" t="s">
        <v>1</v>
      </c>
      <c r="O157" s="230" t="s">
        <v>40</v>
      </c>
      <c r="P157" s="231">
        <f>I157+J157</f>
        <v>0</v>
      </c>
      <c r="Q157" s="231">
        <f>ROUND(I157*H157,2)</f>
        <v>0</v>
      </c>
      <c r="R157" s="231">
        <f>ROUND(J157*H157,2)</f>
        <v>0</v>
      </c>
      <c r="S157" s="90"/>
      <c r="T157" s="232">
        <f>S157*H157</f>
        <v>0</v>
      </c>
      <c r="U157" s="232">
        <v>0</v>
      </c>
      <c r="V157" s="232">
        <f>U157*H157</f>
        <v>0</v>
      </c>
      <c r="W157" s="232">
        <v>0</v>
      </c>
      <c r="X157" s="233">
        <f>W157*H157</f>
        <v>0</v>
      </c>
      <c r="Y157" s="37"/>
      <c r="Z157" s="37"/>
      <c r="AA157" s="37"/>
      <c r="AB157" s="37"/>
      <c r="AC157" s="37"/>
      <c r="AD157" s="37"/>
      <c r="AE157" s="37"/>
      <c r="AR157" s="234" t="s">
        <v>133</v>
      </c>
      <c r="AT157" s="234" t="s">
        <v>129</v>
      </c>
      <c r="AU157" s="234" t="s">
        <v>86</v>
      </c>
      <c r="AY157" s="16" t="s">
        <v>127</v>
      </c>
      <c r="BE157" s="235">
        <f>IF(O157="základní",K157,0)</f>
        <v>0</v>
      </c>
      <c r="BF157" s="235">
        <f>IF(O157="snížená",K157,0)</f>
        <v>0</v>
      </c>
      <c r="BG157" s="235">
        <f>IF(O157="zákl. přenesená",K157,0)</f>
        <v>0</v>
      </c>
      <c r="BH157" s="235">
        <f>IF(O157="sníž. přenesená",K157,0)</f>
        <v>0</v>
      </c>
      <c r="BI157" s="235">
        <f>IF(O157="nulová",K157,0)</f>
        <v>0</v>
      </c>
      <c r="BJ157" s="16" t="s">
        <v>82</v>
      </c>
      <c r="BK157" s="235">
        <f>ROUND(P157*H157,2)</f>
        <v>0</v>
      </c>
      <c r="BL157" s="16" t="s">
        <v>133</v>
      </c>
      <c r="BM157" s="234" t="s">
        <v>190</v>
      </c>
    </row>
    <row r="158" s="2" customFormat="1">
      <c r="A158" s="37"/>
      <c r="B158" s="38"/>
      <c r="C158" s="39"/>
      <c r="D158" s="236" t="s">
        <v>135</v>
      </c>
      <c r="E158" s="39"/>
      <c r="F158" s="237" t="s">
        <v>189</v>
      </c>
      <c r="G158" s="39"/>
      <c r="H158" s="39"/>
      <c r="I158" s="238"/>
      <c r="J158" s="238"/>
      <c r="K158" s="39"/>
      <c r="L158" s="39"/>
      <c r="M158" s="43"/>
      <c r="N158" s="239"/>
      <c r="O158" s="240"/>
      <c r="P158" s="90"/>
      <c r="Q158" s="90"/>
      <c r="R158" s="90"/>
      <c r="S158" s="90"/>
      <c r="T158" s="90"/>
      <c r="U158" s="90"/>
      <c r="V158" s="90"/>
      <c r="W158" s="90"/>
      <c r="X158" s="91"/>
      <c r="Y158" s="37"/>
      <c r="Z158" s="37"/>
      <c r="AA158" s="37"/>
      <c r="AB158" s="37"/>
      <c r="AC158" s="37"/>
      <c r="AD158" s="37"/>
      <c r="AE158" s="37"/>
      <c r="AT158" s="16" t="s">
        <v>135</v>
      </c>
      <c r="AU158" s="16" t="s">
        <v>86</v>
      </c>
    </row>
    <row r="159" s="13" customFormat="1">
      <c r="A159" s="13"/>
      <c r="B159" s="241"/>
      <c r="C159" s="242"/>
      <c r="D159" s="236" t="s">
        <v>136</v>
      </c>
      <c r="E159" s="243" t="s">
        <v>1</v>
      </c>
      <c r="F159" s="244" t="s">
        <v>185</v>
      </c>
      <c r="G159" s="242"/>
      <c r="H159" s="245">
        <v>180</v>
      </c>
      <c r="I159" s="246"/>
      <c r="J159" s="246"/>
      <c r="K159" s="242"/>
      <c r="L159" s="242"/>
      <c r="M159" s="247"/>
      <c r="N159" s="248"/>
      <c r="O159" s="249"/>
      <c r="P159" s="249"/>
      <c r="Q159" s="249"/>
      <c r="R159" s="249"/>
      <c r="S159" s="249"/>
      <c r="T159" s="249"/>
      <c r="U159" s="249"/>
      <c r="V159" s="249"/>
      <c r="W159" s="249"/>
      <c r="X159" s="250"/>
      <c r="Y159" s="13"/>
      <c r="Z159" s="13"/>
      <c r="AA159" s="13"/>
      <c r="AB159" s="13"/>
      <c r="AC159" s="13"/>
      <c r="AD159" s="13"/>
      <c r="AE159" s="13"/>
      <c r="AT159" s="251" t="s">
        <v>136</v>
      </c>
      <c r="AU159" s="251" t="s">
        <v>86</v>
      </c>
      <c r="AV159" s="13" t="s">
        <v>86</v>
      </c>
      <c r="AW159" s="13" t="s">
        <v>5</v>
      </c>
      <c r="AX159" s="13" t="s">
        <v>82</v>
      </c>
      <c r="AY159" s="251" t="s">
        <v>127</v>
      </c>
    </row>
    <row r="160" s="2" customFormat="1" ht="24.15" customHeight="1">
      <c r="A160" s="37"/>
      <c r="B160" s="38"/>
      <c r="C160" s="221" t="s">
        <v>191</v>
      </c>
      <c r="D160" s="221" t="s">
        <v>129</v>
      </c>
      <c r="E160" s="222" t="s">
        <v>192</v>
      </c>
      <c r="F160" s="223" t="s">
        <v>193</v>
      </c>
      <c r="G160" s="224" t="s">
        <v>178</v>
      </c>
      <c r="H160" s="225">
        <v>180</v>
      </c>
      <c r="I160" s="226"/>
      <c r="J160" s="226"/>
      <c r="K160" s="227">
        <f>ROUND(P160*H160,2)</f>
        <v>0</v>
      </c>
      <c r="L160" s="228"/>
      <c r="M160" s="43"/>
      <c r="N160" s="229" t="s">
        <v>1</v>
      </c>
      <c r="O160" s="230" t="s">
        <v>40</v>
      </c>
      <c r="P160" s="231">
        <f>I160+J160</f>
        <v>0</v>
      </c>
      <c r="Q160" s="231">
        <f>ROUND(I160*H160,2)</f>
        <v>0</v>
      </c>
      <c r="R160" s="231">
        <f>ROUND(J160*H160,2)</f>
        <v>0</v>
      </c>
      <c r="S160" s="90"/>
      <c r="T160" s="232">
        <f>S160*H160</f>
        <v>0</v>
      </c>
      <c r="U160" s="232">
        <v>0</v>
      </c>
      <c r="V160" s="232">
        <f>U160*H160</f>
        <v>0</v>
      </c>
      <c r="W160" s="232">
        <v>0</v>
      </c>
      <c r="X160" s="233">
        <f>W160*H160</f>
        <v>0</v>
      </c>
      <c r="Y160" s="37"/>
      <c r="Z160" s="37"/>
      <c r="AA160" s="37"/>
      <c r="AB160" s="37"/>
      <c r="AC160" s="37"/>
      <c r="AD160" s="37"/>
      <c r="AE160" s="37"/>
      <c r="AR160" s="234" t="s">
        <v>133</v>
      </c>
      <c r="AT160" s="234" t="s">
        <v>129</v>
      </c>
      <c r="AU160" s="234" t="s">
        <v>86</v>
      </c>
      <c r="AY160" s="16" t="s">
        <v>127</v>
      </c>
      <c r="BE160" s="235">
        <f>IF(O160="základní",K160,0)</f>
        <v>0</v>
      </c>
      <c r="BF160" s="235">
        <f>IF(O160="snížená",K160,0)</f>
        <v>0</v>
      </c>
      <c r="BG160" s="235">
        <f>IF(O160="zákl. přenesená",K160,0)</f>
        <v>0</v>
      </c>
      <c r="BH160" s="235">
        <f>IF(O160="sníž. přenesená",K160,0)</f>
        <v>0</v>
      </c>
      <c r="BI160" s="235">
        <f>IF(O160="nulová",K160,0)</f>
        <v>0</v>
      </c>
      <c r="BJ160" s="16" t="s">
        <v>82</v>
      </c>
      <c r="BK160" s="235">
        <f>ROUND(P160*H160,2)</f>
        <v>0</v>
      </c>
      <c r="BL160" s="16" t="s">
        <v>133</v>
      </c>
      <c r="BM160" s="234" t="s">
        <v>194</v>
      </c>
    </row>
    <row r="161" s="2" customFormat="1">
      <c r="A161" s="37"/>
      <c r="B161" s="38"/>
      <c r="C161" s="39"/>
      <c r="D161" s="236" t="s">
        <v>135</v>
      </c>
      <c r="E161" s="39"/>
      <c r="F161" s="237" t="s">
        <v>193</v>
      </c>
      <c r="G161" s="39"/>
      <c r="H161" s="39"/>
      <c r="I161" s="238"/>
      <c r="J161" s="238"/>
      <c r="K161" s="39"/>
      <c r="L161" s="39"/>
      <c r="M161" s="43"/>
      <c r="N161" s="239"/>
      <c r="O161" s="240"/>
      <c r="P161" s="90"/>
      <c r="Q161" s="90"/>
      <c r="R161" s="90"/>
      <c r="S161" s="90"/>
      <c r="T161" s="90"/>
      <c r="U161" s="90"/>
      <c r="V161" s="90"/>
      <c r="W161" s="90"/>
      <c r="X161" s="91"/>
      <c r="Y161" s="37"/>
      <c r="Z161" s="37"/>
      <c r="AA161" s="37"/>
      <c r="AB161" s="37"/>
      <c r="AC161" s="37"/>
      <c r="AD161" s="37"/>
      <c r="AE161" s="37"/>
      <c r="AT161" s="16" t="s">
        <v>135</v>
      </c>
      <c r="AU161" s="16" t="s">
        <v>86</v>
      </c>
    </row>
    <row r="162" s="13" customFormat="1">
      <c r="A162" s="13"/>
      <c r="B162" s="241"/>
      <c r="C162" s="242"/>
      <c r="D162" s="236" t="s">
        <v>136</v>
      </c>
      <c r="E162" s="243" t="s">
        <v>1</v>
      </c>
      <c r="F162" s="244" t="s">
        <v>185</v>
      </c>
      <c r="G162" s="242"/>
      <c r="H162" s="245">
        <v>180</v>
      </c>
      <c r="I162" s="246"/>
      <c r="J162" s="246"/>
      <c r="K162" s="242"/>
      <c r="L162" s="242"/>
      <c r="M162" s="247"/>
      <c r="N162" s="248"/>
      <c r="O162" s="249"/>
      <c r="P162" s="249"/>
      <c r="Q162" s="249"/>
      <c r="R162" s="249"/>
      <c r="S162" s="249"/>
      <c r="T162" s="249"/>
      <c r="U162" s="249"/>
      <c r="V162" s="249"/>
      <c r="W162" s="249"/>
      <c r="X162" s="250"/>
      <c r="Y162" s="13"/>
      <c r="Z162" s="13"/>
      <c r="AA162" s="13"/>
      <c r="AB162" s="13"/>
      <c r="AC162" s="13"/>
      <c r="AD162" s="13"/>
      <c r="AE162" s="13"/>
      <c r="AT162" s="251" t="s">
        <v>136</v>
      </c>
      <c r="AU162" s="251" t="s">
        <v>86</v>
      </c>
      <c r="AV162" s="13" t="s">
        <v>86</v>
      </c>
      <c r="AW162" s="13" t="s">
        <v>5</v>
      </c>
      <c r="AX162" s="13" t="s">
        <v>82</v>
      </c>
      <c r="AY162" s="251" t="s">
        <v>127</v>
      </c>
    </row>
    <row r="163" s="2" customFormat="1" ht="16.5" customHeight="1">
      <c r="A163" s="37"/>
      <c r="B163" s="38"/>
      <c r="C163" s="221" t="s">
        <v>195</v>
      </c>
      <c r="D163" s="221" t="s">
        <v>129</v>
      </c>
      <c r="E163" s="222" t="s">
        <v>196</v>
      </c>
      <c r="F163" s="223" t="s">
        <v>197</v>
      </c>
      <c r="G163" s="224" t="s">
        <v>178</v>
      </c>
      <c r="H163" s="225">
        <v>180</v>
      </c>
      <c r="I163" s="226"/>
      <c r="J163" s="226"/>
      <c r="K163" s="227">
        <f>ROUND(P163*H163,2)</f>
        <v>0</v>
      </c>
      <c r="L163" s="228"/>
      <c r="M163" s="43"/>
      <c r="N163" s="229" t="s">
        <v>1</v>
      </c>
      <c r="O163" s="230" t="s">
        <v>40</v>
      </c>
      <c r="P163" s="231">
        <f>I163+J163</f>
        <v>0</v>
      </c>
      <c r="Q163" s="231">
        <f>ROUND(I163*H163,2)</f>
        <v>0</v>
      </c>
      <c r="R163" s="231">
        <f>ROUND(J163*H163,2)</f>
        <v>0</v>
      </c>
      <c r="S163" s="90"/>
      <c r="T163" s="232">
        <f>S163*H163</f>
        <v>0</v>
      </c>
      <c r="U163" s="232">
        <v>0</v>
      </c>
      <c r="V163" s="232">
        <f>U163*H163</f>
        <v>0</v>
      </c>
      <c r="W163" s="232">
        <v>0</v>
      </c>
      <c r="X163" s="233">
        <f>W163*H163</f>
        <v>0</v>
      </c>
      <c r="Y163" s="37"/>
      <c r="Z163" s="37"/>
      <c r="AA163" s="37"/>
      <c r="AB163" s="37"/>
      <c r="AC163" s="37"/>
      <c r="AD163" s="37"/>
      <c r="AE163" s="37"/>
      <c r="AR163" s="234" t="s">
        <v>133</v>
      </c>
      <c r="AT163" s="234" t="s">
        <v>129</v>
      </c>
      <c r="AU163" s="234" t="s">
        <v>86</v>
      </c>
      <c r="AY163" s="16" t="s">
        <v>127</v>
      </c>
      <c r="BE163" s="235">
        <f>IF(O163="základní",K163,0)</f>
        <v>0</v>
      </c>
      <c r="BF163" s="235">
        <f>IF(O163="snížená",K163,0)</f>
        <v>0</v>
      </c>
      <c r="BG163" s="235">
        <f>IF(O163="zákl. přenesená",K163,0)</f>
        <v>0</v>
      </c>
      <c r="BH163" s="235">
        <f>IF(O163="sníž. přenesená",K163,0)</f>
        <v>0</v>
      </c>
      <c r="BI163" s="235">
        <f>IF(O163="nulová",K163,0)</f>
        <v>0</v>
      </c>
      <c r="BJ163" s="16" t="s">
        <v>82</v>
      </c>
      <c r="BK163" s="235">
        <f>ROUND(P163*H163,2)</f>
        <v>0</v>
      </c>
      <c r="BL163" s="16" t="s">
        <v>133</v>
      </c>
      <c r="BM163" s="234" t="s">
        <v>198</v>
      </c>
    </row>
    <row r="164" s="2" customFormat="1">
      <c r="A164" s="37"/>
      <c r="B164" s="38"/>
      <c r="C164" s="39"/>
      <c r="D164" s="236" t="s">
        <v>135</v>
      </c>
      <c r="E164" s="39"/>
      <c r="F164" s="237" t="s">
        <v>197</v>
      </c>
      <c r="G164" s="39"/>
      <c r="H164" s="39"/>
      <c r="I164" s="238"/>
      <c r="J164" s="238"/>
      <c r="K164" s="39"/>
      <c r="L164" s="39"/>
      <c r="M164" s="43"/>
      <c r="N164" s="239"/>
      <c r="O164" s="240"/>
      <c r="P164" s="90"/>
      <c r="Q164" s="90"/>
      <c r="R164" s="90"/>
      <c r="S164" s="90"/>
      <c r="T164" s="90"/>
      <c r="U164" s="90"/>
      <c r="V164" s="90"/>
      <c r="W164" s="90"/>
      <c r="X164" s="91"/>
      <c r="Y164" s="37"/>
      <c r="Z164" s="37"/>
      <c r="AA164" s="37"/>
      <c r="AB164" s="37"/>
      <c r="AC164" s="37"/>
      <c r="AD164" s="37"/>
      <c r="AE164" s="37"/>
      <c r="AT164" s="16" t="s">
        <v>135</v>
      </c>
      <c r="AU164" s="16" t="s">
        <v>86</v>
      </c>
    </row>
    <row r="165" s="13" customFormat="1">
      <c r="A165" s="13"/>
      <c r="B165" s="241"/>
      <c r="C165" s="242"/>
      <c r="D165" s="236" t="s">
        <v>136</v>
      </c>
      <c r="E165" s="243" t="s">
        <v>1</v>
      </c>
      <c r="F165" s="244" t="s">
        <v>185</v>
      </c>
      <c r="G165" s="242"/>
      <c r="H165" s="245">
        <v>180</v>
      </c>
      <c r="I165" s="246"/>
      <c r="J165" s="246"/>
      <c r="K165" s="242"/>
      <c r="L165" s="242"/>
      <c r="M165" s="247"/>
      <c r="N165" s="248"/>
      <c r="O165" s="249"/>
      <c r="P165" s="249"/>
      <c r="Q165" s="249"/>
      <c r="R165" s="249"/>
      <c r="S165" s="249"/>
      <c r="T165" s="249"/>
      <c r="U165" s="249"/>
      <c r="V165" s="249"/>
      <c r="W165" s="249"/>
      <c r="X165" s="250"/>
      <c r="Y165" s="13"/>
      <c r="Z165" s="13"/>
      <c r="AA165" s="13"/>
      <c r="AB165" s="13"/>
      <c r="AC165" s="13"/>
      <c r="AD165" s="13"/>
      <c r="AE165" s="13"/>
      <c r="AT165" s="251" t="s">
        <v>136</v>
      </c>
      <c r="AU165" s="251" t="s">
        <v>86</v>
      </c>
      <c r="AV165" s="13" t="s">
        <v>86</v>
      </c>
      <c r="AW165" s="13" t="s">
        <v>5</v>
      </c>
      <c r="AX165" s="13" t="s">
        <v>82</v>
      </c>
      <c r="AY165" s="251" t="s">
        <v>127</v>
      </c>
    </row>
    <row r="166" s="2" customFormat="1" ht="16.5" customHeight="1">
      <c r="A166" s="37"/>
      <c r="B166" s="38"/>
      <c r="C166" s="221" t="s">
        <v>9</v>
      </c>
      <c r="D166" s="221" t="s">
        <v>129</v>
      </c>
      <c r="E166" s="222" t="s">
        <v>199</v>
      </c>
      <c r="F166" s="223" t="s">
        <v>200</v>
      </c>
      <c r="G166" s="224" t="s">
        <v>178</v>
      </c>
      <c r="H166" s="225">
        <v>180</v>
      </c>
      <c r="I166" s="226"/>
      <c r="J166" s="226"/>
      <c r="K166" s="227">
        <f>ROUND(P166*H166,2)</f>
        <v>0</v>
      </c>
      <c r="L166" s="228"/>
      <c r="M166" s="43"/>
      <c r="N166" s="229" t="s">
        <v>1</v>
      </c>
      <c r="O166" s="230" t="s">
        <v>40</v>
      </c>
      <c r="P166" s="231">
        <f>I166+J166</f>
        <v>0</v>
      </c>
      <c r="Q166" s="231">
        <f>ROUND(I166*H166,2)</f>
        <v>0</v>
      </c>
      <c r="R166" s="231">
        <f>ROUND(J166*H166,2)</f>
        <v>0</v>
      </c>
      <c r="S166" s="90"/>
      <c r="T166" s="232">
        <f>S166*H166</f>
        <v>0</v>
      </c>
      <c r="U166" s="232">
        <v>0</v>
      </c>
      <c r="V166" s="232">
        <f>U166*H166</f>
        <v>0</v>
      </c>
      <c r="W166" s="232">
        <v>0</v>
      </c>
      <c r="X166" s="233">
        <f>W166*H166</f>
        <v>0</v>
      </c>
      <c r="Y166" s="37"/>
      <c r="Z166" s="37"/>
      <c r="AA166" s="37"/>
      <c r="AB166" s="37"/>
      <c r="AC166" s="37"/>
      <c r="AD166" s="37"/>
      <c r="AE166" s="37"/>
      <c r="AR166" s="234" t="s">
        <v>133</v>
      </c>
      <c r="AT166" s="234" t="s">
        <v>129</v>
      </c>
      <c r="AU166" s="234" t="s">
        <v>86</v>
      </c>
      <c r="AY166" s="16" t="s">
        <v>127</v>
      </c>
      <c r="BE166" s="235">
        <f>IF(O166="základní",K166,0)</f>
        <v>0</v>
      </c>
      <c r="BF166" s="235">
        <f>IF(O166="snížená",K166,0)</f>
        <v>0</v>
      </c>
      <c r="BG166" s="235">
        <f>IF(O166="zákl. přenesená",K166,0)</f>
        <v>0</v>
      </c>
      <c r="BH166" s="235">
        <f>IF(O166="sníž. přenesená",K166,0)</f>
        <v>0</v>
      </c>
      <c r="BI166" s="235">
        <f>IF(O166="nulová",K166,0)</f>
        <v>0</v>
      </c>
      <c r="BJ166" s="16" t="s">
        <v>82</v>
      </c>
      <c r="BK166" s="235">
        <f>ROUND(P166*H166,2)</f>
        <v>0</v>
      </c>
      <c r="BL166" s="16" t="s">
        <v>133</v>
      </c>
      <c r="BM166" s="234" t="s">
        <v>201</v>
      </c>
    </row>
    <row r="167" s="2" customFormat="1">
      <c r="A167" s="37"/>
      <c r="B167" s="38"/>
      <c r="C167" s="39"/>
      <c r="D167" s="236" t="s">
        <v>135</v>
      </c>
      <c r="E167" s="39"/>
      <c r="F167" s="237" t="s">
        <v>200</v>
      </c>
      <c r="G167" s="39"/>
      <c r="H167" s="39"/>
      <c r="I167" s="238"/>
      <c r="J167" s="238"/>
      <c r="K167" s="39"/>
      <c r="L167" s="39"/>
      <c r="M167" s="43"/>
      <c r="N167" s="239"/>
      <c r="O167" s="240"/>
      <c r="P167" s="90"/>
      <c r="Q167" s="90"/>
      <c r="R167" s="90"/>
      <c r="S167" s="90"/>
      <c r="T167" s="90"/>
      <c r="U167" s="90"/>
      <c r="V167" s="90"/>
      <c r="W167" s="90"/>
      <c r="X167" s="91"/>
      <c r="Y167" s="37"/>
      <c r="Z167" s="37"/>
      <c r="AA167" s="37"/>
      <c r="AB167" s="37"/>
      <c r="AC167" s="37"/>
      <c r="AD167" s="37"/>
      <c r="AE167" s="37"/>
      <c r="AT167" s="16" t="s">
        <v>135</v>
      </c>
      <c r="AU167" s="16" t="s">
        <v>86</v>
      </c>
    </row>
    <row r="168" s="13" customFormat="1">
      <c r="A168" s="13"/>
      <c r="B168" s="241"/>
      <c r="C168" s="242"/>
      <c r="D168" s="236" t="s">
        <v>136</v>
      </c>
      <c r="E168" s="243" t="s">
        <v>1</v>
      </c>
      <c r="F168" s="244" t="s">
        <v>185</v>
      </c>
      <c r="G168" s="242"/>
      <c r="H168" s="245">
        <v>180</v>
      </c>
      <c r="I168" s="246"/>
      <c r="J168" s="246"/>
      <c r="K168" s="242"/>
      <c r="L168" s="242"/>
      <c r="M168" s="247"/>
      <c r="N168" s="248"/>
      <c r="O168" s="249"/>
      <c r="P168" s="249"/>
      <c r="Q168" s="249"/>
      <c r="R168" s="249"/>
      <c r="S168" s="249"/>
      <c r="T168" s="249"/>
      <c r="U168" s="249"/>
      <c r="V168" s="249"/>
      <c r="W168" s="249"/>
      <c r="X168" s="250"/>
      <c r="Y168" s="13"/>
      <c r="Z168" s="13"/>
      <c r="AA168" s="13"/>
      <c r="AB168" s="13"/>
      <c r="AC168" s="13"/>
      <c r="AD168" s="13"/>
      <c r="AE168" s="13"/>
      <c r="AT168" s="251" t="s">
        <v>136</v>
      </c>
      <c r="AU168" s="251" t="s">
        <v>86</v>
      </c>
      <c r="AV168" s="13" t="s">
        <v>86</v>
      </c>
      <c r="AW168" s="13" t="s">
        <v>5</v>
      </c>
      <c r="AX168" s="13" t="s">
        <v>82</v>
      </c>
      <c r="AY168" s="251" t="s">
        <v>127</v>
      </c>
    </row>
    <row r="169" s="2" customFormat="1" ht="24.15" customHeight="1">
      <c r="A169" s="37"/>
      <c r="B169" s="38"/>
      <c r="C169" s="221" t="s">
        <v>202</v>
      </c>
      <c r="D169" s="221" t="s">
        <v>129</v>
      </c>
      <c r="E169" s="222" t="s">
        <v>203</v>
      </c>
      <c r="F169" s="223" t="s">
        <v>204</v>
      </c>
      <c r="G169" s="224" t="s">
        <v>178</v>
      </c>
      <c r="H169" s="225">
        <v>180</v>
      </c>
      <c r="I169" s="226"/>
      <c r="J169" s="226"/>
      <c r="K169" s="227">
        <f>ROUND(P169*H169,2)</f>
        <v>0</v>
      </c>
      <c r="L169" s="228"/>
      <c r="M169" s="43"/>
      <c r="N169" s="229" t="s">
        <v>1</v>
      </c>
      <c r="O169" s="230" t="s">
        <v>40</v>
      </c>
      <c r="P169" s="231">
        <f>I169+J169</f>
        <v>0</v>
      </c>
      <c r="Q169" s="231">
        <f>ROUND(I169*H169,2)</f>
        <v>0</v>
      </c>
      <c r="R169" s="231">
        <f>ROUND(J169*H169,2)</f>
        <v>0</v>
      </c>
      <c r="S169" s="90"/>
      <c r="T169" s="232">
        <f>S169*H169</f>
        <v>0</v>
      </c>
      <c r="U169" s="232">
        <v>0</v>
      </c>
      <c r="V169" s="232">
        <f>U169*H169</f>
        <v>0</v>
      </c>
      <c r="W169" s="232">
        <v>0</v>
      </c>
      <c r="X169" s="233">
        <f>W169*H169</f>
        <v>0</v>
      </c>
      <c r="Y169" s="37"/>
      <c r="Z169" s="37"/>
      <c r="AA169" s="37"/>
      <c r="AB169" s="37"/>
      <c r="AC169" s="37"/>
      <c r="AD169" s="37"/>
      <c r="AE169" s="37"/>
      <c r="AR169" s="234" t="s">
        <v>133</v>
      </c>
      <c r="AT169" s="234" t="s">
        <v>129</v>
      </c>
      <c r="AU169" s="234" t="s">
        <v>86</v>
      </c>
      <c r="AY169" s="16" t="s">
        <v>127</v>
      </c>
      <c r="BE169" s="235">
        <f>IF(O169="základní",K169,0)</f>
        <v>0</v>
      </c>
      <c r="BF169" s="235">
        <f>IF(O169="snížená",K169,0)</f>
        <v>0</v>
      </c>
      <c r="BG169" s="235">
        <f>IF(O169="zákl. přenesená",K169,0)</f>
        <v>0</v>
      </c>
      <c r="BH169" s="235">
        <f>IF(O169="sníž. přenesená",K169,0)</f>
        <v>0</v>
      </c>
      <c r="BI169" s="235">
        <f>IF(O169="nulová",K169,0)</f>
        <v>0</v>
      </c>
      <c r="BJ169" s="16" t="s">
        <v>82</v>
      </c>
      <c r="BK169" s="235">
        <f>ROUND(P169*H169,2)</f>
        <v>0</v>
      </c>
      <c r="BL169" s="16" t="s">
        <v>133</v>
      </c>
      <c r="BM169" s="234" t="s">
        <v>205</v>
      </c>
    </row>
    <row r="170" s="2" customFormat="1">
      <c r="A170" s="37"/>
      <c r="B170" s="38"/>
      <c r="C170" s="39"/>
      <c r="D170" s="236" t="s">
        <v>135</v>
      </c>
      <c r="E170" s="39"/>
      <c r="F170" s="237" t="s">
        <v>204</v>
      </c>
      <c r="G170" s="39"/>
      <c r="H170" s="39"/>
      <c r="I170" s="238"/>
      <c r="J170" s="238"/>
      <c r="K170" s="39"/>
      <c r="L170" s="39"/>
      <c r="M170" s="43"/>
      <c r="N170" s="239"/>
      <c r="O170" s="240"/>
      <c r="P170" s="90"/>
      <c r="Q170" s="90"/>
      <c r="R170" s="90"/>
      <c r="S170" s="90"/>
      <c r="T170" s="90"/>
      <c r="U170" s="90"/>
      <c r="V170" s="90"/>
      <c r="W170" s="90"/>
      <c r="X170" s="91"/>
      <c r="Y170" s="37"/>
      <c r="Z170" s="37"/>
      <c r="AA170" s="37"/>
      <c r="AB170" s="37"/>
      <c r="AC170" s="37"/>
      <c r="AD170" s="37"/>
      <c r="AE170" s="37"/>
      <c r="AT170" s="16" t="s">
        <v>135</v>
      </c>
      <c r="AU170" s="16" t="s">
        <v>86</v>
      </c>
    </row>
    <row r="171" s="13" customFormat="1">
      <c r="A171" s="13"/>
      <c r="B171" s="241"/>
      <c r="C171" s="242"/>
      <c r="D171" s="236" t="s">
        <v>136</v>
      </c>
      <c r="E171" s="243" t="s">
        <v>1</v>
      </c>
      <c r="F171" s="244" t="s">
        <v>185</v>
      </c>
      <c r="G171" s="242"/>
      <c r="H171" s="245">
        <v>180</v>
      </c>
      <c r="I171" s="246"/>
      <c r="J171" s="246"/>
      <c r="K171" s="242"/>
      <c r="L171" s="242"/>
      <c r="M171" s="247"/>
      <c r="N171" s="248"/>
      <c r="O171" s="249"/>
      <c r="P171" s="249"/>
      <c r="Q171" s="249"/>
      <c r="R171" s="249"/>
      <c r="S171" s="249"/>
      <c r="T171" s="249"/>
      <c r="U171" s="249"/>
      <c r="V171" s="249"/>
      <c r="W171" s="249"/>
      <c r="X171" s="250"/>
      <c r="Y171" s="13"/>
      <c r="Z171" s="13"/>
      <c r="AA171" s="13"/>
      <c r="AB171" s="13"/>
      <c r="AC171" s="13"/>
      <c r="AD171" s="13"/>
      <c r="AE171" s="13"/>
      <c r="AT171" s="251" t="s">
        <v>136</v>
      </c>
      <c r="AU171" s="251" t="s">
        <v>86</v>
      </c>
      <c r="AV171" s="13" t="s">
        <v>86</v>
      </c>
      <c r="AW171" s="13" t="s">
        <v>5</v>
      </c>
      <c r="AX171" s="13" t="s">
        <v>82</v>
      </c>
      <c r="AY171" s="251" t="s">
        <v>127</v>
      </c>
    </row>
    <row r="172" s="2" customFormat="1" ht="24.15" customHeight="1">
      <c r="A172" s="37"/>
      <c r="B172" s="38"/>
      <c r="C172" s="221" t="s">
        <v>206</v>
      </c>
      <c r="D172" s="221" t="s">
        <v>129</v>
      </c>
      <c r="E172" s="222" t="s">
        <v>207</v>
      </c>
      <c r="F172" s="223" t="s">
        <v>208</v>
      </c>
      <c r="G172" s="224" t="s">
        <v>178</v>
      </c>
      <c r="H172" s="225">
        <v>34.799999999999997</v>
      </c>
      <c r="I172" s="226"/>
      <c r="J172" s="226"/>
      <c r="K172" s="227">
        <f>ROUND(P172*H172,2)</f>
        <v>0</v>
      </c>
      <c r="L172" s="228"/>
      <c r="M172" s="43"/>
      <c r="N172" s="229" t="s">
        <v>1</v>
      </c>
      <c r="O172" s="230" t="s">
        <v>40</v>
      </c>
      <c r="P172" s="231">
        <f>I172+J172</f>
        <v>0</v>
      </c>
      <c r="Q172" s="231">
        <f>ROUND(I172*H172,2)</f>
        <v>0</v>
      </c>
      <c r="R172" s="231">
        <f>ROUND(J172*H172,2)</f>
        <v>0</v>
      </c>
      <c r="S172" s="90"/>
      <c r="T172" s="232">
        <f>S172*H172</f>
        <v>0</v>
      </c>
      <c r="U172" s="232">
        <v>0</v>
      </c>
      <c r="V172" s="232">
        <f>U172*H172</f>
        <v>0</v>
      </c>
      <c r="W172" s="232">
        <v>0</v>
      </c>
      <c r="X172" s="233">
        <f>W172*H172</f>
        <v>0</v>
      </c>
      <c r="Y172" s="37"/>
      <c r="Z172" s="37"/>
      <c r="AA172" s="37"/>
      <c r="AB172" s="37"/>
      <c r="AC172" s="37"/>
      <c r="AD172" s="37"/>
      <c r="AE172" s="37"/>
      <c r="AR172" s="234" t="s">
        <v>133</v>
      </c>
      <c r="AT172" s="234" t="s">
        <v>129</v>
      </c>
      <c r="AU172" s="234" t="s">
        <v>86</v>
      </c>
      <c r="AY172" s="16" t="s">
        <v>127</v>
      </c>
      <c r="BE172" s="235">
        <f>IF(O172="základní",K172,0)</f>
        <v>0</v>
      </c>
      <c r="BF172" s="235">
        <f>IF(O172="snížená",K172,0)</f>
        <v>0</v>
      </c>
      <c r="BG172" s="235">
        <f>IF(O172="zákl. přenesená",K172,0)</f>
        <v>0</v>
      </c>
      <c r="BH172" s="235">
        <f>IF(O172="sníž. přenesená",K172,0)</f>
        <v>0</v>
      </c>
      <c r="BI172" s="235">
        <f>IF(O172="nulová",K172,0)</f>
        <v>0</v>
      </c>
      <c r="BJ172" s="16" t="s">
        <v>82</v>
      </c>
      <c r="BK172" s="235">
        <f>ROUND(P172*H172,2)</f>
        <v>0</v>
      </c>
      <c r="BL172" s="16" t="s">
        <v>133</v>
      </c>
      <c r="BM172" s="234" t="s">
        <v>209</v>
      </c>
    </row>
    <row r="173" s="2" customFormat="1">
      <c r="A173" s="37"/>
      <c r="B173" s="38"/>
      <c r="C173" s="39"/>
      <c r="D173" s="236" t="s">
        <v>135</v>
      </c>
      <c r="E173" s="39"/>
      <c r="F173" s="237" t="s">
        <v>208</v>
      </c>
      <c r="G173" s="39"/>
      <c r="H173" s="39"/>
      <c r="I173" s="238"/>
      <c r="J173" s="238"/>
      <c r="K173" s="39"/>
      <c r="L173" s="39"/>
      <c r="M173" s="43"/>
      <c r="N173" s="239"/>
      <c r="O173" s="240"/>
      <c r="P173" s="90"/>
      <c r="Q173" s="90"/>
      <c r="R173" s="90"/>
      <c r="S173" s="90"/>
      <c r="T173" s="90"/>
      <c r="U173" s="90"/>
      <c r="V173" s="90"/>
      <c r="W173" s="90"/>
      <c r="X173" s="91"/>
      <c r="Y173" s="37"/>
      <c r="Z173" s="37"/>
      <c r="AA173" s="37"/>
      <c r="AB173" s="37"/>
      <c r="AC173" s="37"/>
      <c r="AD173" s="37"/>
      <c r="AE173" s="37"/>
      <c r="AT173" s="16" t="s">
        <v>135</v>
      </c>
      <c r="AU173" s="16" t="s">
        <v>86</v>
      </c>
    </row>
    <row r="174" s="13" customFormat="1">
      <c r="A174" s="13"/>
      <c r="B174" s="241"/>
      <c r="C174" s="242"/>
      <c r="D174" s="236" t="s">
        <v>136</v>
      </c>
      <c r="E174" s="243" t="s">
        <v>1</v>
      </c>
      <c r="F174" s="244" t="s">
        <v>210</v>
      </c>
      <c r="G174" s="242"/>
      <c r="H174" s="245">
        <v>34.799999999999997</v>
      </c>
      <c r="I174" s="246"/>
      <c r="J174" s="246"/>
      <c r="K174" s="242"/>
      <c r="L174" s="242"/>
      <c r="M174" s="247"/>
      <c r="N174" s="248"/>
      <c r="O174" s="249"/>
      <c r="P174" s="249"/>
      <c r="Q174" s="249"/>
      <c r="R174" s="249"/>
      <c r="S174" s="249"/>
      <c r="T174" s="249"/>
      <c r="U174" s="249"/>
      <c r="V174" s="249"/>
      <c r="W174" s="249"/>
      <c r="X174" s="250"/>
      <c r="Y174" s="13"/>
      <c r="Z174" s="13"/>
      <c r="AA174" s="13"/>
      <c r="AB174" s="13"/>
      <c r="AC174" s="13"/>
      <c r="AD174" s="13"/>
      <c r="AE174" s="13"/>
      <c r="AT174" s="251" t="s">
        <v>136</v>
      </c>
      <c r="AU174" s="251" t="s">
        <v>86</v>
      </c>
      <c r="AV174" s="13" t="s">
        <v>86</v>
      </c>
      <c r="AW174" s="13" t="s">
        <v>5</v>
      </c>
      <c r="AX174" s="13" t="s">
        <v>82</v>
      </c>
      <c r="AY174" s="251" t="s">
        <v>127</v>
      </c>
    </row>
    <row r="175" s="2" customFormat="1" ht="37.8" customHeight="1">
      <c r="A175" s="37"/>
      <c r="B175" s="38"/>
      <c r="C175" s="221" t="s">
        <v>211</v>
      </c>
      <c r="D175" s="221" t="s">
        <v>129</v>
      </c>
      <c r="E175" s="222" t="s">
        <v>212</v>
      </c>
      <c r="F175" s="223" t="s">
        <v>213</v>
      </c>
      <c r="G175" s="224" t="s">
        <v>178</v>
      </c>
      <c r="H175" s="225">
        <v>180</v>
      </c>
      <c r="I175" s="226"/>
      <c r="J175" s="226"/>
      <c r="K175" s="227">
        <f>ROUND(P175*H175,2)</f>
        <v>0</v>
      </c>
      <c r="L175" s="228"/>
      <c r="M175" s="43"/>
      <c r="N175" s="229" t="s">
        <v>1</v>
      </c>
      <c r="O175" s="230" t="s">
        <v>40</v>
      </c>
      <c r="P175" s="231">
        <f>I175+J175</f>
        <v>0</v>
      </c>
      <c r="Q175" s="231">
        <f>ROUND(I175*H175,2)</f>
        <v>0</v>
      </c>
      <c r="R175" s="231">
        <f>ROUND(J175*H175,2)</f>
        <v>0</v>
      </c>
      <c r="S175" s="90"/>
      <c r="T175" s="232">
        <f>S175*H175</f>
        <v>0</v>
      </c>
      <c r="U175" s="232">
        <v>0.040000000000000001</v>
      </c>
      <c r="V175" s="232">
        <f>U175*H175</f>
        <v>7.2000000000000002</v>
      </c>
      <c r="W175" s="232">
        <v>0</v>
      </c>
      <c r="X175" s="233">
        <f>W175*H175</f>
        <v>0</v>
      </c>
      <c r="Y175" s="37"/>
      <c r="Z175" s="37"/>
      <c r="AA175" s="37"/>
      <c r="AB175" s="37"/>
      <c r="AC175" s="37"/>
      <c r="AD175" s="37"/>
      <c r="AE175" s="37"/>
      <c r="AR175" s="234" t="s">
        <v>133</v>
      </c>
      <c r="AT175" s="234" t="s">
        <v>129</v>
      </c>
      <c r="AU175" s="234" t="s">
        <v>86</v>
      </c>
      <c r="AY175" s="16" t="s">
        <v>127</v>
      </c>
      <c r="BE175" s="235">
        <f>IF(O175="základní",K175,0)</f>
        <v>0</v>
      </c>
      <c r="BF175" s="235">
        <f>IF(O175="snížená",K175,0)</f>
        <v>0</v>
      </c>
      <c r="BG175" s="235">
        <f>IF(O175="zákl. přenesená",K175,0)</f>
        <v>0</v>
      </c>
      <c r="BH175" s="235">
        <f>IF(O175="sníž. přenesená",K175,0)</f>
        <v>0</v>
      </c>
      <c r="BI175" s="235">
        <f>IF(O175="nulová",K175,0)</f>
        <v>0</v>
      </c>
      <c r="BJ175" s="16" t="s">
        <v>82</v>
      </c>
      <c r="BK175" s="235">
        <f>ROUND(P175*H175,2)</f>
        <v>0</v>
      </c>
      <c r="BL175" s="16" t="s">
        <v>133</v>
      </c>
      <c r="BM175" s="234" t="s">
        <v>214</v>
      </c>
    </row>
    <row r="176" s="2" customFormat="1">
      <c r="A176" s="37"/>
      <c r="B176" s="38"/>
      <c r="C176" s="39"/>
      <c r="D176" s="236" t="s">
        <v>135</v>
      </c>
      <c r="E176" s="39"/>
      <c r="F176" s="237" t="s">
        <v>213</v>
      </c>
      <c r="G176" s="39"/>
      <c r="H176" s="39"/>
      <c r="I176" s="238"/>
      <c r="J176" s="238"/>
      <c r="K176" s="39"/>
      <c r="L176" s="39"/>
      <c r="M176" s="43"/>
      <c r="N176" s="239"/>
      <c r="O176" s="240"/>
      <c r="P176" s="90"/>
      <c r="Q176" s="90"/>
      <c r="R176" s="90"/>
      <c r="S176" s="90"/>
      <c r="T176" s="90"/>
      <c r="U176" s="90"/>
      <c r="V176" s="90"/>
      <c r="W176" s="90"/>
      <c r="X176" s="91"/>
      <c r="Y176" s="37"/>
      <c r="Z176" s="37"/>
      <c r="AA176" s="37"/>
      <c r="AB176" s="37"/>
      <c r="AC176" s="37"/>
      <c r="AD176" s="37"/>
      <c r="AE176" s="37"/>
      <c r="AT176" s="16" t="s">
        <v>135</v>
      </c>
      <c r="AU176" s="16" t="s">
        <v>86</v>
      </c>
    </row>
    <row r="177" s="2" customFormat="1" ht="24.15" customHeight="1">
      <c r="A177" s="37"/>
      <c r="B177" s="38"/>
      <c r="C177" s="252" t="s">
        <v>215</v>
      </c>
      <c r="D177" s="252" t="s">
        <v>216</v>
      </c>
      <c r="E177" s="253" t="s">
        <v>217</v>
      </c>
      <c r="F177" s="254" t="s">
        <v>218</v>
      </c>
      <c r="G177" s="255" t="s">
        <v>178</v>
      </c>
      <c r="H177" s="256">
        <v>181.80000000000001</v>
      </c>
      <c r="I177" s="257"/>
      <c r="J177" s="258"/>
      <c r="K177" s="259">
        <f>ROUND(P177*H177,2)</f>
        <v>0</v>
      </c>
      <c r="L177" s="258"/>
      <c r="M177" s="260"/>
      <c r="N177" s="261" t="s">
        <v>1</v>
      </c>
      <c r="O177" s="230" t="s">
        <v>40</v>
      </c>
      <c r="P177" s="231">
        <f>I177+J177</f>
        <v>0</v>
      </c>
      <c r="Q177" s="231">
        <f>ROUND(I177*H177,2)</f>
        <v>0</v>
      </c>
      <c r="R177" s="231">
        <f>ROUND(J177*H177,2)</f>
        <v>0</v>
      </c>
      <c r="S177" s="90"/>
      <c r="T177" s="232">
        <f>S177*H177</f>
        <v>0</v>
      </c>
      <c r="U177" s="232">
        <v>0.010800000000000001</v>
      </c>
      <c r="V177" s="232">
        <f>U177*H177</f>
        <v>1.9634400000000003</v>
      </c>
      <c r="W177" s="232">
        <v>0</v>
      </c>
      <c r="X177" s="233">
        <f>W177*H177</f>
        <v>0</v>
      </c>
      <c r="Y177" s="37"/>
      <c r="Z177" s="37"/>
      <c r="AA177" s="37"/>
      <c r="AB177" s="37"/>
      <c r="AC177" s="37"/>
      <c r="AD177" s="37"/>
      <c r="AE177" s="37"/>
      <c r="AR177" s="234" t="s">
        <v>164</v>
      </c>
      <c r="AT177" s="234" t="s">
        <v>216</v>
      </c>
      <c r="AU177" s="234" t="s">
        <v>86</v>
      </c>
      <c r="AY177" s="16" t="s">
        <v>127</v>
      </c>
      <c r="BE177" s="235">
        <f>IF(O177="základní",K177,0)</f>
        <v>0</v>
      </c>
      <c r="BF177" s="235">
        <f>IF(O177="snížená",K177,0)</f>
        <v>0</v>
      </c>
      <c r="BG177" s="235">
        <f>IF(O177="zákl. přenesená",K177,0)</f>
        <v>0</v>
      </c>
      <c r="BH177" s="235">
        <f>IF(O177="sníž. přenesená",K177,0)</f>
        <v>0</v>
      </c>
      <c r="BI177" s="235">
        <f>IF(O177="nulová",K177,0)</f>
        <v>0</v>
      </c>
      <c r="BJ177" s="16" t="s">
        <v>82</v>
      </c>
      <c r="BK177" s="235">
        <f>ROUND(P177*H177,2)</f>
        <v>0</v>
      </c>
      <c r="BL177" s="16" t="s">
        <v>133</v>
      </c>
      <c r="BM177" s="234" t="s">
        <v>219</v>
      </c>
    </row>
    <row r="178" s="2" customFormat="1">
      <c r="A178" s="37"/>
      <c r="B178" s="38"/>
      <c r="C178" s="39"/>
      <c r="D178" s="236" t="s">
        <v>135</v>
      </c>
      <c r="E178" s="39"/>
      <c r="F178" s="237" t="s">
        <v>218</v>
      </c>
      <c r="G178" s="39"/>
      <c r="H178" s="39"/>
      <c r="I178" s="238"/>
      <c r="J178" s="238"/>
      <c r="K178" s="39"/>
      <c r="L178" s="39"/>
      <c r="M178" s="43"/>
      <c r="N178" s="239"/>
      <c r="O178" s="240"/>
      <c r="P178" s="90"/>
      <c r="Q178" s="90"/>
      <c r="R178" s="90"/>
      <c r="S178" s="90"/>
      <c r="T178" s="90"/>
      <c r="U178" s="90"/>
      <c r="V178" s="90"/>
      <c r="W178" s="90"/>
      <c r="X178" s="91"/>
      <c r="Y178" s="37"/>
      <c r="Z178" s="37"/>
      <c r="AA178" s="37"/>
      <c r="AB178" s="37"/>
      <c r="AC178" s="37"/>
      <c r="AD178" s="37"/>
      <c r="AE178" s="37"/>
      <c r="AT178" s="16" t="s">
        <v>135</v>
      </c>
      <c r="AU178" s="16" t="s">
        <v>86</v>
      </c>
    </row>
    <row r="179" s="13" customFormat="1">
      <c r="A179" s="13"/>
      <c r="B179" s="241"/>
      <c r="C179" s="242"/>
      <c r="D179" s="236" t="s">
        <v>136</v>
      </c>
      <c r="E179" s="243" t="s">
        <v>1</v>
      </c>
      <c r="F179" s="244" t="s">
        <v>220</v>
      </c>
      <c r="G179" s="242"/>
      <c r="H179" s="245">
        <v>181.80000000000001</v>
      </c>
      <c r="I179" s="246"/>
      <c r="J179" s="246"/>
      <c r="K179" s="242"/>
      <c r="L179" s="242"/>
      <c r="M179" s="247"/>
      <c r="N179" s="248"/>
      <c r="O179" s="249"/>
      <c r="P179" s="249"/>
      <c r="Q179" s="249"/>
      <c r="R179" s="249"/>
      <c r="S179" s="249"/>
      <c r="T179" s="249"/>
      <c r="U179" s="249"/>
      <c r="V179" s="249"/>
      <c r="W179" s="249"/>
      <c r="X179" s="250"/>
      <c r="Y179" s="13"/>
      <c r="Z179" s="13"/>
      <c r="AA179" s="13"/>
      <c r="AB179" s="13"/>
      <c r="AC179" s="13"/>
      <c r="AD179" s="13"/>
      <c r="AE179" s="13"/>
      <c r="AT179" s="251" t="s">
        <v>136</v>
      </c>
      <c r="AU179" s="251" t="s">
        <v>86</v>
      </c>
      <c r="AV179" s="13" t="s">
        <v>86</v>
      </c>
      <c r="AW179" s="13" t="s">
        <v>5</v>
      </c>
      <c r="AX179" s="13" t="s">
        <v>82</v>
      </c>
      <c r="AY179" s="251" t="s">
        <v>127</v>
      </c>
    </row>
    <row r="180" s="12" customFormat="1" ht="22.8" customHeight="1">
      <c r="A180" s="12"/>
      <c r="B180" s="204"/>
      <c r="C180" s="205"/>
      <c r="D180" s="206" t="s">
        <v>76</v>
      </c>
      <c r="E180" s="219" t="s">
        <v>221</v>
      </c>
      <c r="F180" s="219" t="s">
        <v>222</v>
      </c>
      <c r="G180" s="205"/>
      <c r="H180" s="205"/>
      <c r="I180" s="208"/>
      <c r="J180" s="208"/>
      <c r="K180" s="220">
        <f>BK180</f>
        <v>0</v>
      </c>
      <c r="L180" s="205"/>
      <c r="M180" s="210"/>
      <c r="N180" s="211"/>
      <c r="O180" s="212"/>
      <c r="P180" s="212"/>
      <c r="Q180" s="213">
        <f>SUM(Q181:Q182)</f>
        <v>0</v>
      </c>
      <c r="R180" s="213">
        <f>SUM(R181:R182)</f>
        <v>0</v>
      </c>
      <c r="S180" s="212"/>
      <c r="T180" s="214">
        <f>SUM(T181:T182)</f>
        <v>0</v>
      </c>
      <c r="U180" s="212"/>
      <c r="V180" s="214">
        <f>SUM(V181:V182)</f>
        <v>0</v>
      </c>
      <c r="W180" s="212"/>
      <c r="X180" s="215">
        <f>SUM(X181:X182)</f>
        <v>0</v>
      </c>
      <c r="Y180" s="12"/>
      <c r="Z180" s="12"/>
      <c r="AA180" s="12"/>
      <c r="AB180" s="12"/>
      <c r="AC180" s="12"/>
      <c r="AD180" s="12"/>
      <c r="AE180" s="12"/>
      <c r="AR180" s="216" t="s">
        <v>82</v>
      </c>
      <c r="AT180" s="217" t="s">
        <v>76</v>
      </c>
      <c r="AU180" s="217" t="s">
        <v>82</v>
      </c>
      <c r="AY180" s="216" t="s">
        <v>127</v>
      </c>
      <c r="BK180" s="218">
        <f>SUM(BK181:BK182)</f>
        <v>0</v>
      </c>
    </row>
    <row r="181" s="2" customFormat="1" ht="33" customHeight="1">
      <c r="A181" s="37"/>
      <c r="B181" s="38"/>
      <c r="C181" s="221" t="s">
        <v>223</v>
      </c>
      <c r="D181" s="221" t="s">
        <v>129</v>
      </c>
      <c r="E181" s="222" t="s">
        <v>224</v>
      </c>
      <c r="F181" s="223" t="s">
        <v>225</v>
      </c>
      <c r="G181" s="224" t="s">
        <v>167</v>
      </c>
      <c r="H181" s="225">
        <v>9.1630000000000003</v>
      </c>
      <c r="I181" s="226"/>
      <c r="J181" s="226"/>
      <c r="K181" s="227">
        <f>ROUND(P181*H181,2)</f>
        <v>0</v>
      </c>
      <c r="L181" s="228"/>
      <c r="M181" s="43"/>
      <c r="N181" s="229" t="s">
        <v>1</v>
      </c>
      <c r="O181" s="230" t="s">
        <v>40</v>
      </c>
      <c r="P181" s="231">
        <f>I181+J181</f>
        <v>0</v>
      </c>
      <c r="Q181" s="231">
        <f>ROUND(I181*H181,2)</f>
        <v>0</v>
      </c>
      <c r="R181" s="231">
        <f>ROUND(J181*H181,2)</f>
        <v>0</v>
      </c>
      <c r="S181" s="90"/>
      <c r="T181" s="232">
        <f>S181*H181</f>
        <v>0</v>
      </c>
      <c r="U181" s="232">
        <v>0</v>
      </c>
      <c r="V181" s="232">
        <f>U181*H181</f>
        <v>0</v>
      </c>
      <c r="W181" s="232">
        <v>0</v>
      </c>
      <c r="X181" s="233">
        <f>W181*H181</f>
        <v>0</v>
      </c>
      <c r="Y181" s="37"/>
      <c r="Z181" s="37"/>
      <c r="AA181" s="37"/>
      <c r="AB181" s="37"/>
      <c r="AC181" s="37"/>
      <c r="AD181" s="37"/>
      <c r="AE181" s="37"/>
      <c r="AR181" s="234" t="s">
        <v>133</v>
      </c>
      <c r="AT181" s="234" t="s">
        <v>129</v>
      </c>
      <c r="AU181" s="234" t="s">
        <v>86</v>
      </c>
      <c r="AY181" s="16" t="s">
        <v>127</v>
      </c>
      <c r="BE181" s="235">
        <f>IF(O181="základní",K181,0)</f>
        <v>0</v>
      </c>
      <c r="BF181" s="235">
        <f>IF(O181="snížená",K181,0)</f>
        <v>0</v>
      </c>
      <c r="BG181" s="235">
        <f>IF(O181="zákl. přenesená",K181,0)</f>
        <v>0</v>
      </c>
      <c r="BH181" s="235">
        <f>IF(O181="sníž. přenesená",K181,0)</f>
        <v>0</v>
      </c>
      <c r="BI181" s="235">
        <f>IF(O181="nulová",K181,0)</f>
        <v>0</v>
      </c>
      <c r="BJ181" s="16" t="s">
        <v>82</v>
      </c>
      <c r="BK181" s="235">
        <f>ROUND(P181*H181,2)</f>
        <v>0</v>
      </c>
      <c r="BL181" s="16" t="s">
        <v>133</v>
      </c>
      <c r="BM181" s="234" t="s">
        <v>226</v>
      </c>
    </row>
    <row r="182" s="2" customFormat="1">
      <c r="A182" s="37"/>
      <c r="B182" s="38"/>
      <c r="C182" s="39"/>
      <c r="D182" s="236" t="s">
        <v>135</v>
      </c>
      <c r="E182" s="39"/>
      <c r="F182" s="237" t="s">
        <v>225</v>
      </c>
      <c r="G182" s="39"/>
      <c r="H182" s="39"/>
      <c r="I182" s="238"/>
      <c r="J182" s="238"/>
      <c r="K182" s="39"/>
      <c r="L182" s="39"/>
      <c r="M182" s="43"/>
      <c r="N182" s="262"/>
      <c r="O182" s="263"/>
      <c r="P182" s="264"/>
      <c r="Q182" s="264"/>
      <c r="R182" s="264"/>
      <c r="S182" s="264"/>
      <c r="T182" s="264"/>
      <c r="U182" s="264"/>
      <c r="V182" s="264"/>
      <c r="W182" s="264"/>
      <c r="X182" s="265"/>
      <c r="Y182" s="37"/>
      <c r="Z182" s="37"/>
      <c r="AA182" s="37"/>
      <c r="AB182" s="37"/>
      <c r="AC182" s="37"/>
      <c r="AD182" s="37"/>
      <c r="AE182" s="37"/>
      <c r="AT182" s="16" t="s">
        <v>135</v>
      </c>
      <c r="AU182" s="16" t="s">
        <v>86</v>
      </c>
    </row>
    <row r="183" s="2" customFormat="1" ht="6.96" customHeight="1">
      <c r="A183" s="37"/>
      <c r="B183" s="65"/>
      <c r="C183" s="66"/>
      <c r="D183" s="66"/>
      <c r="E183" s="66"/>
      <c r="F183" s="66"/>
      <c r="G183" s="66"/>
      <c r="H183" s="66"/>
      <c r="I183" s="66"/>
      <c r="J183" s="66"/>
      <c r="K183" s="66"/>
      <c r="L183" s="66"/>
      <c r="M183" s="43"/>
      <c r="N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</row>
  </sheetData>
  <sheetProtection sheet="1" autoFilter="0" formatColumns="0" formatRows="0" objects="1" scenarios="1" spinCount="100000" saltValue="FP/4yd4nen1bs2HSW0+s1lfIr2DrW1UvyfLqMaYket4yMS8am9C1fcDfKpqESqPyaWcsxEJrQWlGihLzenZxnA==" hashValue="tCtac5g6L7xhLhifDOk9zUcURs2qntzTKuZOt48VKdb1c1sbN/X0kpnJZEgmRWQMnCdN1D8VQGvfoNVh4YV6Jg==" algorithmName="SHA-512" password="CC35"/>
  <autoFilter ref="C119:L18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9"/>
      <c r="AT3" s="16" t="s">
        <v>86</v>
      </c>
    </row>
    <row r="4" s="1" customFormat="1" ht="24.96" customHeight="1">
      <c r="B4" s="19"/>
      <c r="D4" s="138" t="s">
        <v>92</v>
      </c>
      <c r="M4" s="19"/>
      <c r="N4" s="139" t="s">
        <v>11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40" t="s">
        <v>17</v>
      </c>
      <c r="M6" s="19"/>
    </row>
    <row r="7" s="1" customFormat="1" ht="16.5" customHeight="1">
      <c r="B7" s="19"/>
      <c r="E7" s="141" t="str">
        <f>'Rekapitulace stavby'!K6</f>
        <v>Parčík v Dolním Třešňovci</v>
      </c>
      <c r="F7" s="140"/>
      <c r="G7" s="140"/>
      <c r="H7" s="140"/>
      <c r="M7" s="19"/>
    </row>
    <row r="8" s="2" customFormat="1" ht="12" customHeight="1">
      <c r="A8" s="37"/>
      <c r="B8" s="43"/>
      <c r="C8" s="37"/>
      <c r="D8" s="140" t="s">
        <v>93</v>
      </c>
      <c r="E8" s="37"/>
      <c r="F8" s="37"/>
      <c r="G8" s="37"/>
      <c r="H8" s="37"/>
      <c r="I8" s="37"/>
      <c r="J8" s="37"/>
      <c r="K8" s="37"/>
      <c r="L8" s="37"/>
      <c r="M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2" t="s">
        <v>227</v>
      </c>
      <c r="F9" s="37"/>
      <c r="G9" s="37"/>
      <c r="H9" s="37"/>
      <c r="I9" s="37"/>
      <c r="J9" s="37"/>
      <c r="K9" s="37"/>
      <c r="L9" s="37"/>
      <c r="M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0" t="s">
        <v>19</v>
      </c>
      <c r="E11" s="37"/>
      <c r="F11" s="143" t="s">
        <v>1</v>
      </c>
      <c r="G11" s="37"/>
      <c r="H11" s="37"/>
      <c r="I11" s="140" t="s">
        <v>20</v>
      </c>
      <c r="J11" s="143" t="s">
        <v>1</v>
      </c>
      <c r="K11" s="37"/>
      <c r="L11" s="37"/>
      <c r="M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0" t="s">
        <v>21</v>
      </c>
      <c r="E12" s="37"/>
      <c r="F12" s="143" t="s">
        <v>22</v>
      </c>
      <c r="G12" s="37"/>
      <c r="H12" s="37"/>
      <c r="I12" s="140" t="s">
        <v>23</v>
      </c>
      <c r="J12" s="144" t="str">
        <f>'Rekapitulace stavby'!AN8</f>
        <v>18. 1. 2022</v>
      </c>
      <c r="K12" s="37"/>
      <c r="L12" s="37"/>
      <c r="M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0" t="s">
        <v>25</v>
      </c>
      <c r="E14" s="37"/>
      <c r="F14" s="37"/>
      <c r="G14" s="37"/>
      <c r="H14" s="37"/>
      <c r="I14" s="140" t="s">
        <v>26</v>
      </c>
      <c r="J14" s="143" t="s">
        <v>1</v>
      </c>
      <c r="K14" s="37"/>
      <c r="L14" s="37"/>
      <c r="M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3" t="s">
        <v>27</v>
      </c>
      <c r="F15" s="37"/>
      <c r="G15" s="37"/>
      <c r="H15" s="37"/>
      <c r="I15" s="140" t="s">
        <v>28</v>
      </c>
      <c r="J15" s="143" t="s">
        <v>1</v>
      </c>
      <c r="K15" s="37"/>
      <c r="L15" s="37"/>
      <c r="M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0" t="s">
        <v>29</v>
      </c>
      <c r="E17" s="37"/>
      <c r="F17" s="37"/>
      <c r="G17" s="37"/>
      <c r="H17" s="37"/>
      <c r="I17" s="140" t="s">
        <v>26</v>
      </c>
      <c r="J17" s="32" t="str">
        <f>'Rekapitulace stavby'!AN13</f>
        <v>Vyplň údaj</v>
      </c>
      <c r="K17" s="37"/>
      <c r="L17" s="37"/>
      <c r="M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28</v>
      </c>
      <c r="J18" s="32" t="str">
        <f>'Rekapitulace stavby'!AN14</f>
        <v>Vyplň údaj</v>
      </c>
      <c r="K18" s="37"/>
      <c r="L18" s="37"/>
      <c r="M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0" t="s">
        <v>31</v>
      </c>
      <c r="E20" s="37"/>
      <c r="F20" s="37"/>
      <c r="G20" s="37"/>
      <c r="H20" s="37"/>
      <c r="I20" s="140" t="s">
        <v>26</v>
      </c>
      <c r="J20" s="143" t="s">
        <v>1</v>
      </c>
      <c r="K20" s="37"/>
      <c r="L20" s="37"/>
      <c r="M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3" t="s">
        <v>27</v>
      </c>
      <c r="F21" s="37"/>
      <c r="G21" s="37"/>
      <c r="H21" s="37"/>
      <c r="I21" s="140" t="s">
        <v>28</v>
      </c>
      <c r="J21" s="143" t="s">
        <v>1</v>
      </c>
      <c r="K21" s="37"/>
      <c r="L21" s="37"/>
      <c r="M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0" t="s">
        <v>32</v>
      </c>
      <c r="E23" s="37"/>
      <c r="F23" s="37"/>
      <c r="G23" s="37"/>
      <c r="H23" s="37"/>
      <c r="I23" s="140" t="s">
        <v>26</v>
      </c>
      <c r="J23" s="143" t="s">
        <v>1</v>
      </c>
      <c r="K23" s="37"/>
      <c r="L23" s="37"/>
      <c r="M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3" t="s">
        <v>33</v>
      </c>
      <c r="F24" s="37"/>
      <c r="G24" s="37"/>
      <c r="H24" s="37"/>
      <c r="I24" s="140" t="s">
        <v>28</v>
      </c>
      <c r="J24" s="143" t="s">
        <v>1</v>
      </c>
      <c r="K24" s="37"/>
      <c r="L24" s="37"/>
      <c r="M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0" t="s">
        <v>34</v>
      </c>
      <c r="E26" s="37"/>
      <c r="F26" s="37"/>
      <c r="G26" s="37"/>
      <c r="H26" s="37"/>
      <c r="I26" s="37"/>
      <c r="J26" s="37"/>
      <c r="K26" s="37"/>
      <c r="L26" s="37"/>
      <c r="M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5"/>
      <c r="M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149"/>
      <c r="M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40" t="s">
        <v>95</v>
      </c>
      <c r="F30" s="37"/>
      <c r="G30" s="37"/>
      <c r="H30" s="37"/>
      <c r="I30" s="37"/>
      <c r="J30" s="37"/>
      <c r="K30" s="150">
        <f>I96</f>
        <v>0</v>
      </c>
      <c r="L30" s="37"/>
      <c r="M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40" t="s">
        <v>96</v>
      </c>
      <c r="F31" s="37"/>
      <c r="G31" s="37"/>
      <c r="H31" s="37"/>
      <c r="I31" s="37"/>
      <c r="J31" s="37"/>
      <c r="K31" s="150">
        <f>J96</f>
        <v>0</v>
      </c>
      <c r="L31" s="37"/>
      <c r="M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35</v>
      </c>
      <c r="E32" s="37"/>
      <c r="F32" s="37"/>
      <c r="G32" s="37"/>
      <c r="H32" s="37"/>
      <c r="I32" s="37"/>
      <c r="J32" s="37"/>
      <c r="K32" s="152">
        <f>ROUND(K124, 2)</f>
        <v>0</v>
      </c>
      <c r="L32" s="37"/>
      <c r="M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9"/>
      <c r="E33" s="149"/>
      <c r="F33" s="149"/>
      <c r="G33" s="149"/>
      <c r="H33" s="149"/>
      <c r="I33" s="149"/>
      <c r="J33" s="149"/>
      <c r="K33" s="149"/>
      <c r="L33" s="149"/>
      <c r="M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37</v>
      </c>
      <c r="G34" s="37"/>
      <c r="H34" s="37"/>
      <c r="I34" s="153" t="s">
        <v>36</v>
      </c>
      <c r="J34" s="37"/>
      <c r="K34" s="153" t="s">
        <v>38</v>
      </c>
      <c r="L34" s="37"/>
      <c r="M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39</v>
      </c>
      <c r="E35" s="140" t="s">
        <v>40</v>
      </c>
      <c r="F35" s="150">
        <f>ROUND((SUM(BE124:BE228)),  2)</f>
        <v>0</v>
      </c>
      <c r="G35" s="37"/>
      <c r="H35" s="37"/>
      <c r="I35" s="155">
        <v>0.20999999999999999</v>
      </c>
      <c r="J35" s="37"/>
      <c r="K35" s="150">
        <f>ROUND(((SUM(BE124:BE228))*I35),  2)</f>
        <v>0</v>
      </c>
      <c r="L35" s="37"/>
      <c r="M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0" t="s">
        <v>41</v>
      </c>
      <c r="F36" s="150">
        <f>ROUND((SUM(BF124:BF228)),  2)</f>
        <v>0</v>
      </c>
      <c r="G36" s="37"/>
      <c r="H36" s="37"/>
      <c r="I36" s="155">
        <v>0.14999999999999999</v>
      </c>
      <c r="J36" s="37"/>
      <c r="K36" s="150">
        <f>ROUND(((SUM(BF124:BF228))*I36),  2)</f>
        <v>0</v>
      </c>
      <c r="L36" s="37"/>
      <c r="M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42</v>
      </c>
      <c r="F37" s="150">
        <f>ROUND((SUM(BG124:BG228)),  2)</f>
        <v>0</v>
      </c>
      <c r="G37" s="37"/>
      <c r="H37" s="37"/>
      <c r="I37" s="155">
        <v>0.20999999999999999</v>
      </c>
      <c r="J37" s="37"/>
      <c r="K37" s="150">
        <f>0</f>
        <v>0</v>
      </c>
      <c r="L37" s="37"/>
      <c r="M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0" t="s">
        <v>43</v>
      </c>
      <c r="F38" s="150">
        <f>ROUND((SUM(BH124:BH228)),  2)</f>
        <v>0</v>
      </c>
      <c r="G38" s="37"/>
      <c r="H38" s="37"/>
      <c r="I38" s="155">
        <v>0.14999999999999999</v>
      </c>
      <c r="J38" s="37"/>
      <c r="K38" s="150">
        <f>0</f>
        <v>0</v>
      </c>
      <c r="L38" s="37"/>
      <c r="M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0" t="s">
        <v>44</v>
      </c>
      <c r="F39" s="150">
        <f>ROUND((SUM(BI124:BI228)),  2)</f>
        <v>0</v>
      </c>
      <c r="G39" s="37"/>
      <c r="H39" s="37"/>
      <c r="I39" s="155">
        <v>0</v>
      </c>
      <c r="J39" s="37"/>
      <c r="K39" s="150">
        <f>0</f>
        <v>0</v>
      </c>
      <c r="L39" s="37"/>
      <c r="M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6"/>
      <c r="D41" s="157" t="s">
        <v>45</v>
      </c>
      <c r="E41" s="158"/>
      <c r="F41" s="158"/>
      <c r="G41" s="159" t="s">
        <v>46</v>
      </c>
      <c r="H41" s="160" t="s">
        <v>47</v>
      </c>
      <c r="I41" s="158"/>
      <c r="J41" s="158"/>
      <c r="K41" s="161">
        <f>SUM(K32:K39)</f>
        <v>0</v>
      </c>
      <c r="L41" s="162"/>
      <c r="M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M43" s="19"/>
    </row>
    <row r="44" s="1" customFormat="1" ht="14.4" customHeight="1">
      <c r="B44" s="19"/>
      <c r="M44" s="19"/>
    </row>
    <row r="45" s="1" customFormat="1" ht="14.4" customHeight="1">
      <c r="B45" s="19"/>
      <c r="M45" s="19"/>
    </row>
    <row r="46" s="1" customFormat="1" ht="14.4" customHeight="1">
      <c r="B46" s="19"/>
      <c r="M46" s="19"/>
    </row>
    <row r="47" s="1" customFormat="1" ht="14.4" customHeight="1">
      <c r="B47" s="19"/>
      <c r="M47" s="19"/>
    </row>
    <row r="48" s="1" customFormat="1" ht="14.4" customHeight="1">
      <c r="B48" s="19"/>
      <c r="M48" s="19"/>
    </row>
    <row r="49" s="1" customFormat="1" ht="14.4" customHeight="1">
      <c r="B49" s="19"/>
      <c r="M49" s="19"/>
    </row>
    <row r="50" s="2" customFormat="1" ht="14.4" customHeight="1">
      <c r="B50" s="62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164"/>
      <c r="M50" s="62"/>
    </row>
    <row r="51">
      <c r="B51" s="19"/>
      <c r="M51" s="19"/>
    </row>
    <row r="52">
      <c r="B52" s="19"/>
      <c r="M52" s="19"/>
    </row>
    <row r="53">
      <c r="B53" s="19"/>
      <c r="M53" s="19"/>
    </row>
    <row r="54">
      <c r="B54" s="19"/>
      <c r="M54" s="19"/>
    </row>
    <row r="55">
      <c r="B55" s="19"/>
      <c r="M55" s="19"/>
    </row>
    <row r="56">
      <c r="B56" s="19"/>
      <c r="M56" s="19"/>
    </row>
    <row r="57">
      <c r="B57" s="19"/>
      <c r="M57" s="19"/>
    </row>
    <row r="58">
      <c r="B58" s="19"/>
      <c r="M58" s="19"/>
    </row>
    <row r="59">
      <c r="B59" s="19"/>
      <c r="M59" s="19"/>
    </row>
    <row r="60">
      <c r="B60" s="19"/>
      <c r="M60" s="19"/>
    </row>
    <row r="61" s="2" customFormat="1">
      <c r="A61" s="37"/>
      <c r="B61" s="43"/>
      <c r="C61" s="37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166"/>
      <c r="M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M62" s="19"/>
    </row>
    <row r="63">
      <c r="B63" s="19"/>
      <c r="M63" s="19"/>
    </row>
    <row r="64">
      <c r="B64" s="19"/>
      <c r="M64" s="19"/>
    </row>
    <row r="65" s="2" customFormat="1">
      <c r="A65" s="37"/>
      <c r="B65" s="43"/>
      <c r="C65" s="37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169"/>
      <c r="M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M66" s="19"/>
    </row>
    <row r="67">
      <c r="B67" s="19"/>
      <c r="M67" s="19"/>
    </row>
    <row r="68">
      <c r="B68" s="19"/>
      <c r="M68" s="19"/>
    </row>
    <row r="69">
      <c r="B69" s="19"/>
      <c r="M69" s="19"/>
    </row>
    <row r="70">
      <c r="B70" s="19"/>
      <c r="M70" s="19"/>
    </row>
    <row r="71">
      <c r="B71" s="19"/>
      <c r="M71" s="19"/>
    </row>
    <row r="72">
      <c r="B72" s="19"/>
      <c r="M72" s="19"/>
    </row>
    <row r="73">
      <c r="B73" s="19"/>
      <c r="M73" s="19"/>
    </row>
    <row r="74">
      <c r="B74" s="19"/>
      <c r="M74" s="19"/>
    </row>
    <row r="75">
      <c r="B75" s="19"/>
      <c r="M75" s="19"/>
    </row>
    <row r="76" s="2" customFormat="1">
      <c r="A76" s="37"/>
      <c r="B76" s="43"/>
      <c r="C76" s="37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166"/>
      <c r="M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171"/>
      <c r="M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173"/>
      <c r="M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39"/>
      <c r="J82" s="39"/>
      <c r="K82" s="39"/>
      <c r="L82" s="39"/>
      <c r="M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39"/>
      <c r="M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Parčík v Dolním Třešňovci</v>
      </c>
      <c r="F85" s="31"/>
      <c r="G85" s="31"/>
      <c r="H85" s="31"/>
      <c r="I85" s="39"/>
      <c r="J85" s="39"/>
      <c r="K85" s="39"/>
      <c r="L85" s="39"/>
      <c r="M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93</v>
      </c>
      <c r="D86" s="39"/>
      <c r="E86" s="39"/>
      <c r="F86" s="39"/>
      <c r="G86" s="39"/>
      <c r="H86" s="39"/>
      <c r="I86" s="39"/>
      <c r="J86" s="39"/>
      <c r="K86" s="39"/>
      <c r="L86" s="39"/>
      <c r="M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2 - mlatový chodník</v>
      </c>
      <c r="F87" s="39"/>
      <c r="G87" s="39"/>
      <c r="H87" s="39"/>
      <c r="I87" s="39"/>
      <c r="J87" s="39"/>
      <c r="K87" s="39"/>
      <c r="L87" s="39"/>
      <c r="M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Dolní Třešňovec</v>
      </c>
      <c r="G89" s="39"/>
      <c r="H89" s="39"/>
      <c r="I89" s="31" t="s">
        <v>23</v>
      </c>
      <c r="J89" s="78" t="str">
        <f>IF(J12="","",J12)</f>
        <v>18. 1. 2022</v>
      </c>
      <c r="K89" s="39"/>
      <c r="L89" s="39"/>
      <c r="M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 xml:space="preserve"> </v>
      </c>
      <c r="G91" s="39"/>
      <c r="H91" s="39"/>
      <c r="I91" s="31" t="s">
        <v>31</v>
      </c>
      <c r="J91" s="35" t="str">
        <f>E21</f>
        <v xml:space="preserve"> </v>
      </c>
      <c r="K91" s="39"/>
      <c r="L91" s="39"/>
      <c r="M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ing. Ivana Smolová</v>
      </c>
      <c r="K92" s="39"/>
      <c r="L92" s="39"/>
      <c r="M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98</v>
      </c>
      <c r="D94" s="176"/>
      <c r="E94" s="176"/>
      <c r="F94" s="176"/>
      <c r="G94" s="176"/>
      <c r="H94" s="176"/>
      <c r="I94" s="177" t="s">
        <v>99</v>
      </c>
      <c r="J94" s="177" t="s">
        <v>100</v>
      </c>
      <c r="K94" s="177" t="s">
        <v>101</v>
      </c>
      <c r="L94" s="176"/>
      <c r="M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102</v>
      </c>
      <c r="D96" s="39"/>
      <c r="E96" s="39"/>
      <c r="F96" s="39"/>
      <c r="G96" s="39"/>
      <c r="H96" s="39"/>
      <c r="I96" s="109">
        <f>Q124</f>
        <v>0</v>
      </c>
      <c r="J96" s="109">
        <f>R124</f>
        <v>0</v>
      </c>
      <c r="K96" s="109">
        <f>K124</f>
        <v>0</v>
      </c>
      <c r="L96" s="39"/>
      <c r="M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3">
        <f>Q125</f>
        <v>0</v>
      </c>
      <c r="J97" s="183">
        <f>R125</f>
        <v>0</v>
      </c>
      <c r="K97" s="183">
        <f>K125</f>
        <v>0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9">
        <f>Q126</f>
        <v>0</v>
      </c>
      <c r="J98" s="189">
        <f>R126</f>
        <v>0</v>
      </c>
      <c r="K98" s="189">
        <f>K126</f>
        <v>0</v>
      </c>
      <c r="L98" s="186"/>
      <c r="M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228</v>
      </c>
      <c r="E99" s="188"/>
      <c r="F99" s="188"/>
      <c r="G99" s="188"/>
      <c r="H99" s="188"/>
      <c r="I99" s="189">
        <f>Q171</f>
        <v>0</v>
      </c>
      <c r="J99" s="189">
        <f>R171</f>
        <v>0</v>
      </c>
      <c r="K99" s="189">
        <f>K171</f>
        <v>0</v>
      </c>
      <c r="L99" s="186"/>
      <c r="M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229</v>
      </c>
      <c r="E100" s="188"/>
      <c r="F100" s="188"/>
      <c r="G100" s="188"/>
      <c r="H100" s="188"/>
      <c r="I100" s="189">
        <f>Q180</f>
        <v>0</v>
      </c>
      <c r="J100" s="189">
        <f>R180</f>
        <v>0</v>
      </c>
      <c r="K100" s="189">
        <f>K180</f>
        <v>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106</v>
      </c>
      <c r="E101" s="188"/>
      <c r="F101" s="188"/>
      <c r="G101" s="188"/>
      <c r="H101" s="188"/>
      <c r="I101" s="189">
        <f>Q187</f>
        <v>0</v>
      </c>
      <c r="J101" s="189">
        <f>R187</f>
        <v>0</v>
      </c>
      <c r="K101" s="189">
        <f>K187</f>
        <v>0</v>
      </c>
      <c r="L101" s="186"/>
      <c r="M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230</v>
      </c>
      <c r="E102" s="188"/>
      <c r="F102" s="188"/>
      <c r="G102" s="188"/>
      <c r="H102" s="188"/>
      <c r="I102" s="189">
        <f>Q211</f>
        <v>0</v>
      </c>
      <c r="J102" s="189">
        <f>R211</f>
        <v>0</v>
      </c>
      <c r="K102" s="189">
        <f>K211</f>
        <v>0</v>
      </c>
      <c r="L102" s="186"/>
      <c r="M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231</v>
      </c>
      <c r="E103" s="188"/>
      <c r="F103" s="188"/>
      <c r="G103" s="188"/>
      <c r="H103" s="188"/>
      <c r="I103" s="189">
        <f>Q214</f>
        <v>0</v>
      </c>
      <c r="J103" s="189">
        <f>R214</f>
        <v>0</v>
      </c>
      <c r="K103" s="189">
        <f>K214</f>
        <v>0</v>
      </c>
      <c r="L103" s="186"/>
      <c r="M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107</v>
      </c>
      <c r="E104" s="188"/>
      <c r="F104" s="188"/>
      <c r="G104" s="188"/>
      <c r="H104" s="188"/>
      <c r="I104" s="189">
        <f>Q224</f>
        <v>0</v>
      </c>
      <c r="J104" s="189">
        <f>R224</f>
        <v>0</v>
      </c>
      <c r="K104" s="189">
        <f>K224</f>
        <v>0</v>
      </c>
      <c r="L104" s="186"/>
      <c r="M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39"/>
      <c r="M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8"/>
      <c r="M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108</v>
      </c>
      <c r="D111" s="39"/>
      <c r="E111" s="39"/>
      <c r="F111" s="39"/>
      <c r="G111" s="39"/>
      <c r="H111" s="39"/>
      <c r="I111" s="39"/>
      <c r="J111" s="39"/>
      <c r="K111" s="39"/>
      <c r="L111" s="39"/>
      <c r="M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39"/>
      <c r="M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17</v>
      </c>
      <c r="D113" s="39"/>
      <c r="E113" s="39"/>
      <c r="F113" s="39"/>
      <c r="G113" s="39"/>
      <c r="H113" s="39"/>
      <c r="I113" s="39"/>
      <c r="J113" s="39"/>
      <c r="K113" s="39"/>
      <c r="L113" s="39"/>
      <c r="M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74" t="str">
        <f>E7</f>
        <v>Parčík v Dolním Třešňovci</v>
      </c>
      <c r="F114" s="31"/>
      <c r="G114" s="31"/>
      <c r="H114" s="31"/>
      <c r="I114" s="39"/>
      <c r="J114" s="39"/>
      <c r="K114" s="39"/>
      <c r="L114" s="39"/>
      <c r="M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93</v>
      </c>
      <c r="D115" s="39"/>
      <c r="E115" s="39"/>
      <c r="F115" s="39"/>
      <c r="G115" s="39"/>
      <c r="H115" s="39"/>
      <c r="I115" s="39"/>
      <c r="J115" s="39"/>
      <c r="K115" s="39"/>
      <c r="L115" s="39"/>
      <c r="M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2 - mlatový chodník</v>
      </c>
      <c r="F116" s="39"/>
      <c r="G116" s="39"/>
      <c r="H116" s="39"/>
      <c r="I116" s="39"/>
      <c r="J116" s="39"/>
      <c r="K116" s="39"/>
      <c r="L116" s="39"/>
      <c r="M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21</v>
      </c>
      <c r="D118" s="39"/>
      <c r="E118" s="39"/>
      <c r="F118" s="26" t="str">
        <f>F12</f>
        <v>Dolní Třešňovec</v>
      </c>
      <c r="G118" s="39"/>
      <c r="H118" s="39"/>
      <c r="I118" s="31" t="s">
        <v>23</v>
      </c>
      <c r="J118" s="78" t="str">
        <f>IF(J12="","",J12)</f>
        <v>18. 1. 2022</v>
      </c>
      <c r="K118" s="39"/>
      <c r="L118" s="39"/>
      <c r="M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39"/>
      <c r="M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25</v>
      </c>
      <c r="D120" s="39"/>
      <c r="E120" s="39"/>
      <c r="F120" s="26" t="str">
        <f>E15</f>
        <v xml:space="preserve"> </v>
      </c>
      <c r="G120" s="39"/>
      <c r="H120" s="39"/>
      <c r="I120" s="31" t="s">
        <v>31</v>
      </c>
      <c r="J120" s="35" t="str">
        <f>E21</f>
        <v xml:space="preserve"> </v>
      </c>
      <c r="K120" s="39"/>
      <c r="L120" s="39"/>
      <c r="M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29</v>
      </c>
      <c r="D121" s="39"/>
      <c r="E121" s="39"/>
      <c r="F121" s="26" t="str">
        <f>IF(E18="","",E18)</f>
        <v>Vyplň údaj</v>
      </c>
      <c r="G121" s="39"/>
      <c r="H121" s="39"/>
      <c r="I121" s="31" t="s">
        <v>32</v>
      </c>
      <c r="J121" s="35" t="str">
        <f>E24</f>
        <v xml:space="preserve"> ing. Ivana Smolová</v>
      </c>
      <c r="K121" s="39"/>
      <c r="L121" s="39"/>
      <c r="M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1"/>
      <c r="B123" s="192"/>
      <c r="C123" s="193" t="s">
        <v>109</v>
      </c>
      <c r="D123" s="194" t="s">
        <v>60</v>
      </c>
      <c r="E123" s="194" t="s">
        <v>56</v>
      </c>
      <c r="F123" s="194" t="s">
        <v>57</v>
      </c>
      <c r="G123" s="194" t="s">
        <v>110</v>
      </c>
      <c r="H123" s="194" t="s">
        <v>111</v>
      </c>
      <c r="I123" s="194" t="s">
        <v>112</v>
      </c>
      <c r="J123" s="194" t="s">
        <v>113</v>
      </c>
      <c r="K123" s="195" t="s">
        <v>101</v>
      </c>
      <c r="L123" s="196" t="s">
        <v>114</v>
      </c>
      <c r="M123" s="197"/>
      <c r="N123" s="99" t="s">
        <v>1</v>
      </c>
      <c r="O123" s="100" t="s">
        <v>39</v>
      </c>
      <c r="P123" s="100" t="s">
        <v>115</v>
      </c>
      <c r="Q123" s="100" t="s">
        <v>116</v>
      </c>
      <c r="R123" s="100" t="s">
        <v>117</v>
      </c>
      <c r="S123" s="100" t="s">
        <v>118</v>
      </c>
      <c r="T123" s="100" t="s">
        <v>119</v>
      </c>
      <c r="U123" s="100" t="s">
        <v>120</v>
      </c>
      <c r="V123" s="100" t="s">
        <v>121</v>
      </c>
      <c r="W123" s="100" t="s">
        <v>122</v>
      </c>
      <c r="X123" s="101" t="s">
        <v>123</v>
      </c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7"/>
      <c r="B124" s="38"/>
      <c r="C124" s="106" t="s">
        <v>124</v>
      </c>
      <c r="D124" s="39"/>
      <c r="E124" s="39"/>
      <c r="F124" s="39"/>
      <c r="G124" s="39"/>
      <c r="H124" s="39"/>
      <c r="I124" s="39"/>
      <c r="J124" s="39"/>
      <c r="K124" s="198">
        <f>BK124</f>
        <v>0</v>
      </c>
      <c r="L124" s="39"/>
      <c r="M124" s="43"/>
      <c r="N124" s="102"/>
      <c r="O124" s="199"/>
      <c r="P124" s="103"/>
      <c r="Q124" s="200">
        <f>Q125</f>
        <v>0</v>
      </c>
      <c r="R124" s="200">
        <f>R125</f>
        <v>0</v>
      </c>
      <c r="S124" s="103"/>
      <c r="T124" s="201">
        <f>T125</f>
        <v>0</v>
      </c>
      <c r="U124" s="103"/>
      <c r="V124" s="201">
        <f>V125</f>
        <v>58.779136500000007</v>
      </c>
      <c r="W124" s="103"/>
      <c r="X124" s="202">
        <f>X125</f>
        <v>0</v>
      </c>
      <c r="Y124" s="37"/>
      <c r="Z124" s="37"/>
      <c r="AA124" s="37"/>
      <c r="AB124" s="37"/>
      <c r="AC124" s="37"/>
      <c r="AD124" s="37"/>
      <c r="AE124" s="37"/>
      <c r="AT124" s="16" t="s">
        <v>76</v>
      </c>
      <c r="AU124" s="16" t="s">
        <v>103</v>
      </c>
      <c r="BK124" s="203">
        <f>BK125</f>
        <v>0</v>
      </c>
    </row>
    <row r="125" s="12" customFormat="1" ht="25.92" customHeight="1">
      <c r="A125" s="12"/>
      <c r="B125" s="204"/>
      <c r="C125" s="205"/>
      <c r="D125" s="206" t="s">
        <v>76</v>
      </c>
      <c r="E125" s="207" t="s">
        <v>125</v>
      </c>
      <c r="F125" s="207" t="s">
        <v>126</v>
      </c>
      <c r="G125" s="205"/>
      <c r="H125" s="205"/>
      <c r="I125" s="208"/>
      <c r="J125" s="208"/>
      <c r="K125" s="209">
        <f>BK125</f>
        <v>0</v>
      </c>
      <c r="L125" s="205"/>
      <c r="M125" s="210"/>
      <c r="N125" s="211"/>
      <c r="O125" s="212"/>
      <c r="P125" s="212"/>
      <c r="Q125" s="213">
        <f>Q126+Q171+Q180+Q187+Q211+Q214+Q224</f>
        <v>0</v>
      </c>
      <c r="R125" s="213">
        <f>R126+R171+R180+R187+R211+R214+R224</f>
        <v>0</v>
      </c>
      <c r="S125" s="212"/>
      <c r="T125" s="214">
        <f>T126+T171+T180+T187+T211+T214+T224</f>
        <v>0</v>
      </c>
      <c r="U125" s="212"/>
      <c r="V125" s="214">
        <f>V126+V171+V180+V187+V211+V214+V224</f>
        <v>58.779136500000007</v>
      </c>
      <c r="W125" s="212"/>
      <c r="X125" s="215">
        <f>X126+X171+X180+X187+X211+X214+X224</f>
        <v>0</v>
      </c>
      <c r="Y125" s="12"/>
      <c r="Z125" s="12"/>
      <c r="AA125" s="12"/>
      <c r="AB125" s="12"/>
      <c r="AC125" s="12"/>
      <c r="AD125" s="12"/>
      <c r="AE125" s="12"/>
      <c r="AR125" s="216" t="s">
        <v>82</v>
      </c>
      <c r="AT125" s="217" t="s">
        <v>76</v>
      </c>
      <c r="AU125" s="217" t="s">
        <v>77</v>
      </c>
      <c r="AY125" s="216" t="s">
        <v>127</v>
      </c>
      <c r="BK125" s="218">
        <f>BK126+BK171+BK180+BK187+BK211+BK214+BK224</f>
        <v>0</v>
      </c>
    </row>
    <row r="126" s="12" customFormat="1" ht="22.8" customHeight="1">
      <c r="A126" s="12"/>
      <c r="B126" s="204"/>
      <c r="C126" s="205"/>
      <c r="D126" s="206" t="s">
        <v>76</v>
      </c>
      <c r="E126" s="219" t="s">
        <v>82</v>
      </c>
      <c r="F126" s="219" t="s">
        <v>128</v>
      </c>
      <c r="G126" s="205"/>
      <c r="H126" s="205"/>
      <c r="I126" s="208"/>
      <c r="J126" s="208"/>
      <c r="K126" s="220">
        <f>BK126</f>
        <v>0</v>
      </c>
      <c r="L126" s="205"/>
      <c r="M126" s="210"/>
      <c r="N126" s="211"/>
      <c r="O126" s="212"/>
      <c r="P126" s="212"/>
      <c r="Q126" s="213">
        <f>SUM(Q127:Q170)</f>
        <v>0</v>
      </c>
      <c r="R126" s="213">
        <f>SUM(R127:R170)</f>
        <v>0</v>
      </c>
      <c r="S126" s="212"/>
      <c r="T126" s="214">
        <f>SUM(T127:T170)</f>
        <v>0</v>
      </c>
      <c r="U126" s="212"/>
      <c r="V126" s="214">
        <f>SUM(V127:V170)</f>
        <v>0</v>
      </c>
      <c r="W126" s="212"/>
      <c r="X126" s="215">
        <f>SUM(X127:X170)</f>
        <v>0</v>
      </c>
      <c r="Y126" s="12"/>
      <c r="Z126" s="12"/>
      <c r="AA126" s="12"/>
      <c r="AB126" s="12"/>
      <c r="AC126" s="12"/>
      <c r="AD126" s="12"/>
      <c r="AE126" s="12"/>
      <c r="AR126" s="216" t="s">
        <v>82</v>
      </c>
      <c r="AT126" s="217" t="s">
        <v>76</v>
      </c>
      <c r="AU126" s="217" t="s">
        <v>82</v>
      </c>
      <c r="AY126" s="216" t="s">
        <v>127</v>
      </c>
      <c r="BK126" s="218">
        <f>SUM(BK127:BK170)</f>
        <v>0</v>
      </c>
    </row>
    <row r="127" s="2" customFormat="1" ht="24.15" customHeight="1">
      <c r="A127" s="37"/>
      <c r="B127" s="38"/>
      <c r="C127" s="221" t="s">
        <v>82</v>
      </c>
      <c r="D127" s="221" t="s">
        <v>129</v>
      </c>
      <c r="E127" s="222" t="s">
        <v>130</v>
      </c>
      <c r="F127" s="223" t="s">
        <v>131</v>
      </c>
      <c r="G127" s="224" t="s">
        <v>132</v>
      </c>
      <c r="H127" s="225">
        <v>16.891999999999999</v>
      </c>
      <c r="I127" s="226"/>
      <c r="J127" s="226"/>
      <c r="K127" s="227">
        <f>ROUND(P127*H127,2)</f>
        <v>0</v>
      </c>
      <c r="L127" s="228"/>
      <c r="M127" s="43"/>
      <c r="N127" s="229" t="s">
        <v>1</v>
      </c>
      <c r="O127" s="230" t="s">
        <v>40</v>
      </c>
      <c r="P127" s="231">
        <f>I127+J127</f>
        <v>0</v>
      </c>
      <c r="Q127" s="231">
        <f>ROUND(I127*H127,2)</f>
        <v>0</v>
      </c>
      <c r="R127" s="231">
        <f>ROUND(J127*H127,2)</f>
        <v>0</v>
      </c>
      <c r="S127" s="90"/>
      <c r="T127" s="232">
        <f>S127*H127</f>
        <v>0</v>
      </c>
      <c r="U127" s="232">
        <v>0</v>
      </c>
      <c r="V127" s="232">
        <f>U127*H127</f>
        <v>0</v>
      </c>
      <c r="W127" s="232">
        <v>0</v>
      </c>
      <c r="X127" s="233">
        <f>W127*H127</f>
        <v>0</v>
      </c>
      <c r="Y127" s="37"/>
      <c r="Z127" s="37"/>
      <c r="AA127" s="37"/>
      <c r="AB127" s="37"/>
      <c r="AC127" s="37"/>
      <c r="AD127" s="37"/>
      <c r="AE127" s="37"/>
      <c r="AR127" s="234" t="s">
        <v>133</v>
      </c>
      <c r="AT127" s="234" t="s">
        <v>129</v>
      </c>
      <c r="AU127" s="234" t="s">
        <v>86</v>
      </c>
      <c r="AY127" s="16" t="s">
        <v>127</v>
      </c>
      <c r="BE127" s="235">
        <f>IF(O127="základní",K127,0)</f>
        <v>0</v>
      </c>
      <c r="BF127" s="235">
        <f>IF(O127="snížená",K127,0)</f>
        <v>0</v>
      </c>
      <c r="BG127" s="235">
        <f>IF(O127="zákl. přenesená",K127,0)</f>
        <v>0</v>
      </c>
      <c r="BH127" s="235">
        <f>IF(O127="sníž. přenesená",K127,0)</f>
        <v>0</v>
      </c>
      <c r="BI127" s="235">
        <f>IF(O127="nulová",K127,0)</f>
        <v>0</v>
      </c>
      <c r="BJ127" s="16" t="s">
        <v>82</v>
      </c>
      <c r="BK127" s="235">
        <f>ROUND(P127*H127,2)</f>
        <v>0</v>
      </c>
      <c r="BL127" s="16" t="s">
        <v>133</v>
      </c>
      <c r="BM127" s="234" t="s">
        <v>232</v>
      </c>
    </row>
    <row r="128" s="2" customFormat="1">
      <c r="A128" s="37"/>
      <c r="B128" s="38"/>
      <c r="C128" s="39"/>
      <c r="D128" s="236" t="s">
        <v>135</v>
      </c>
      <c r="E128" s="39"/>
      <c r="F128" s="237" t="s">
        <v>131</v>
      </c>
      <c r="G128" s="39"/>
      <c r="H128" s="39"/>
      <c r="I128" s="238"/>
      <c r="J128" s="238"/>
      <c r="K128" s="39"/>
      <c r="L128" s="39"/>
      <c r="M128" s="43"/>
      <c r="N128" s="239"/>
      <c r="O128" s="240"/>
      <c r="P128" s="90"/>
      <c r="Q128" s="90"/>
      <c r="R128" s="90"/>
      <c r="S128" s="90"/>
      <c r="T128" s="90"/>
      <c r="U128" s="90"/>
      <c r="V128" s="90"/>
      <c r="W128" s="90"/>
      <c r="X128" s="91"/>
      <c r="Y128" s="37"/>
      <c r="Z128" s="37"/>
      <c r="AA128" s="37"/>
      <c r="AB128" s="37"/>
      <c r="AC128" s="37"/>
      <c r="AD128" s="37"/>
      <c r="AE128" s="37"/>
      <c r="AT128" s="16" t="s">
        <v>135</v>
      </c>
      <c r="AU128" s="16" t="s">
        <v>86</v>
      </c>
    </row>
    <row r="129" s="13" customFormat="1">
      <c r="A129" s="13"/>
      <c r="B129" s="241"/>
      <c r="C129" s="242"/>
      <c r="D129" s="236" t="s">
        <v>136</v>
      </c>
      <c r="E129" s="243" t="s">
        <v>1</v>
      </c>
      <c r="F129" s="244" t="s">
        <v>233</v>
      </c>
      <c r="G129" s="242"/>
      <c r="H129" s="245">
        <v>16.207999999999998</v>
      </c>
      <c r="I129" s="246"/>
      <c r="J129" s="246"/>
      <c r="K129" s="242"/>
      <c r="L129" s="242"/>
      <c r="M129" s="247"/>
      <c r="N129" s="248"/>
      <c r="O129" s="249"/>
      <c r="P129" s="249"/>
      <c r="Q129" s="249"/>
      <c r="R129" s="249"/>
      <c r="S129" s="249"/>
      <c r="T129" s="249"/>
      <c r="U129" s="249"/>
      <c r="V129" s="249"/>
      <c r="W129" s="249"/>
      <c r="X129" s="250"/>
      <c r="Y129" s="13"/>
      <c r="Z129" s="13"/>
      <c r="AA129" s="13"/>
      <c r="AB129" s="13"/>
      <c r="AC129" s="13"/>
      <c r="AD129" s="13"/>
      <c r="AE129" s="13"/>
      <c r="AT129" s="251" t="s">
        <v>136</v>
      </c>
      <c r="AU129" s="251" t="s">
        <v>86</v>
      </c>
      <c r="AV129" s="13" t="s">
        <v>86</v>
      </c>
      <c r="AW129" s="13" t="s">
        <v>5</v>
      </c>
      <c r="AX129" s="13" t="s">
        <v>77</v>
      </c>
      <c r="AY129" s="251" t="s">
        <v>127</v>
      </c>
    </row>
    <row r="130" s="13" customFormat="1">
      <c r="A130" s="13"/>
      <c r="B130" s="241"/>
      <c r="C130" s="242"/>
      <c r="D130" s="236" t="s">
        <v>136</v>
      </c>
      <c r="E130" s="243" t="s">
        <v>1</v>
      </c>
      <c r="F130" s="244" t="s">
        <v>234</v>
      </c>
      <c r="G130" s="242"/>
      <c r="H130" s="245">
        <v>0.68400000000000005</v>
      </c>
      <c r="I130" s="246"/>
      <c r="J130" s="246"/>
      <c r="K130" s="242"/>
      <c r="L130" s="242"/>
      <c r="M130" s="247"/>
      <c r="N130" s="248"/>
      <c r="O130" s="249"/>
      <c r="P130" s="249"/>
      <c r="Q130" s="249"/>
      <c r="R130" s="249"/>
      <c r="S130" s="249"/>
      <c r="T130" s="249"/>
      <c r="U130" s="249"/>
      <c r="V130" s="249"/>
      <c r="W130" s="249"/>
      <c r="X130" s="250"/>
      <c r="Y130" s="13"/>
      <c r="Z130" s="13"/>
      <c r="AA130" s="13"/>
      <c r="AB130" s="13"/>
      <c r="AC130" s="13"/>
      <c r="AD130" s="13"/>
      <c r="AE130" s="13"/>
      <c r="AT130" s="251" t="s">
        <v>136</v>
      </c>
      <c r="AU130" s="251" t="s">
        <v>86</v>
      </c>
      <c r="AV130" s="13" t="s">
        <v>86</v>
      </c>
      <c r="AW130" s="13" t="s">
        <v>5</v>
      </c>
      <c r="AX130" s="13" t="s">
        <v>77</v>
      </c>
      <c r="AY130" s="251" t="s">
        <v>127</v>
      </c>
    </row>
    <row r="131" s="14" customFormat="1">
      <c r="A131" s="14"/>
      <c r="B131" s="266"/>
      <c r="C131" s="267"/>
      <c r="D131" s="236" t="s">
        <v>136</v>
      </c>
      <c r="E131" s="268" t="s">
        <v>1</v>
      </c>
      <c r="F131" s="269" t="s">
        <v>235</v>
      </c>
      <c r="G131" s="267"/>
      <c r="H131" s="270">
        <v>16.891999999999999</v>
      </c>
      <c r="I131" s="271"/>
      <c r="J131" s="271"/>
      <c r="K131" s="267"/>
      <c r="L131" s="267"/>
      <c r="M131" s="272"/>
      <c r="N131" s="273"/>
      <c r="O131" s="274"/>
      <c r="P131" s="274"/>
      <c r="Q131" s="274"/>
      <c r="R131" s="274"/>
      <c r="S131" s="274"/>
      <c r="T131" s="274"/>
      <c r="U131" s="274"/>
      <c r="V131" s="274"/>
      <c r="W131" s="274"/>
      <c r="X131" s="275"/>
      <c r="Y131" s="14"/>
      <c r="Z131" s="14"/>
      <c r="AA131" s="14"/>
      <c r="AB131" s="14"/>
      <c r="AC131" s="14"/>
      <c r="AD131" s="14"/>
      <c r="AE131" s="14"/>
      <c r="AT131" s="276" t="s">
        <v>136</v>
      </c>
      <c r="AU131" s="276" t="s">
        <v>86</v>
      </c>
      <c r="AV131" s="14" t="s">
        <v>133</v>
      </c>
      <c r="AW131" s="14" t="s">
        <v>5</v>
      </c>
      <c r="AX131" s="14" t="s">
        <v>82</v>
      </c>
      <c r="AY131" s="276" t="s">
        <v>127</v>
      </c>
    </row>
    <row r="132" s="2" customFormat="1" ht="24.15" customHeight="1">
      <c r="A132" s="37"/>
      <c r="B132" s="38"/>
      <c r="C132" s="221" t="s">
        <v>86</v>
      </c>
      <c r="D132" s="221" t="s">
        <v>129</v>
      </c>
      <c r="E132" s="222" t="s">
        <v>138</v>
      </c>
      <c r="F132" s="223" t="s">
        <v>139</v>
      </c>
      <c r="G132" s="224" t="s">
        <v>132</v>
      </c>
      <c r="H132" s="225">
        <v>21.501000000000001</v>
      </c>
      <c r="I132" s="226"/>
      <c r="J132" s="226"/>
      <c r="K132" s="227">
        <f>ROUND(P132*H132,2)</f>
        <v>0</v>
      </c>
      <c r="L132" s="228"/>
      <c r="M132" s="43"/>
      <c r="N132" s="229" t="s">
        <v>1</v>
      </c>
      <c r="O132" s="230" t="s">
        <v>40</v>
      </c>
      <c r="P132" s="231">
        <f>I132+J132</f>
        <v>0</v>
      </c>
      <c r="Q132" s="231">
        <f>ROUND(I132*H132,2)</f>
        <v>0</v>
      </c>
      <c r="R132" s="231">
        <f>ROUND(J132*H132,2)</f>
        <v>0</v>
      </c>
      <c r="S132" s="90"/>
      <c r="T132" s="232">
        <f>S132*H132</f>
        <v>0</v>
      </c>
      <c r="U132" s="232">
        <v>0</v>
      </c>
      <c r="V132" s="232">
        <f>U132*H132</f>
        <v>0</v>
      </c>
      <c r="W132" s="232">
        <v>0</v>
      </c>
      <c r="X132" s="233">
        <f>W132*H132</f>
        <v>0</v>
      </c>
      <c r="Y132" s="37"/>
      <c r="Z132" s="37"/>
      <c r="AA132" s="37"/>
      <c r="AB132" s="37"/>
      <c r="AC132" s="37"/>
      <c r="AD132" s="37"/>
      <c r="AE132" s="37"/>
      <c r="AR132" s="234" t="s">
        <v>133</v>
      </c>
      <c r="AT132" s="234" t="s">
        <v>129</v>
      </c>
      <c r="AU132" s="234" t="s">
        <v>86</v>
      </c>
      <c r="AY132" s="16" t="s">
        <v>127</v>
      </c>
      <c r="BE132" s="235">
        <f>IF(O132="základní",K132,0)</f>
        <v>0</v>
      </c>
      <c r="BF132" s="235">
        <f>IF(O132="snížená",K132,0)</f>
        <v>0</v>
      </c>
      <c r="BG132" s="235">
        <f>IF(O132="zákl. přenesená",K132,0)</f>
        <v>0</v>
      </c>
      <c r="BH132" s="235">
        <f>IF(O132="sníž. přenesená",K132,0)</f>
        <v>0</v>
      </c>
      <c r="BI132" s="235">
        <f>IF(O132="nulová",K132,0)</f>
        <v>0</v>
      </c>
      <c r="BJ132" s="16" t="s">
        <v>82</v>
      </c>
      <c r="BK132" s="235">
        <f>ROUND(P132*H132,2)</f>
        <v>0</v>
      </c>
      <c r="BL132" s="16" t="s">
        <v>133</v>
      </c>
      <c r="BM132" s="234" t="s">
        <v>236</v>
      </c>
    </row>
    <row r="133" s="2" customFormat="1">
      <c r="A133" s="37"/>
      <c r="B133" s="38"/>
      <c r="C133" s="39"/>
      <c r="D133" s="236" t="s">
        <v>135</v>
      </c>
      <c r="E133" s="39"/>
      <c r="F133" s="237" t="s">
        <v>139</v>
      </c>
      <c r="G133" s="39"/>
      <c r="H133" s="39"/>
      <c r="I133" s="238"/>
      <c r="J133" s="238"/>
      <c r="K133" s="39"/>
      <c r="L133" s="39"/>
      <c r="M133" s="43"/>
      <c r="N133" s="239"/>
      <c r="O133" s="240"/>
      <c r="P133" s="90"/>
      <c r="Q133" s="90"/>
      <c r="R133" s="90"/>
      <c r="S133" s="90"/>
      <c r="T133" s="90"/>
      <c r="U133" s="90"/>
      <c r="V133" s="90"/>
      <c r="W133" s="90"/>
      <c r="X133" s="91"/>
      <c r="Y133" s="37"/>
      <c r="Z133" s="37"/>
      <c r="AA133" s="37"/>
      <c r="AB133" s="37"/>
      <c r="AC133" s="37"/>
      <c r="AD133" s="37"/>
      <c r="AE133" s="37"/>
      <c r="AT133" s="16" t="s">
        <v>135</v>
      </c>
      <c r="AU133" s="16" t="s">
        <v>86</v>
      </c>
    </row>
    <row r="134" s="13" customFormat="1">
      <c r="A134" s="13"/>
      <c r="B134" s="241"/>
      <c r="C134" s="242"/>
      <c r="D134" s="236" t="s">
        <v>136</v>
      </c>
      <c r="E134" s="243" t="s">
        <v>1</v>
      </c>
      <c r="F134" s="244" t="s">
        <v>237</v>
      </c>
      <c r="G134" s="242"/>
      <c r="H134" s="245">
        <v>19.449000000000002</v>
      </c>
      <c r="I134" s="246"/>
      <c r="J134" s="246"/>
      <c r="K134" s="242"/>
      <c r="L134" s="242"/>
      <c r="M134" s="247"/>
      <c r="N134" s="248"/>
      <c r="O134" s="249"/>
      <c r="P134" s="249"/>
      <c r="Q134" s="249"/>
      <c r="R134" s="249"/>
      <c r="S134" s="249"/>
      <c r="T134" s="249"/>
      <c r="U134" s="249"/>
      <c r="V134" s="249"/>
      <c r="W134" s="249"/>
      <c r="X134" s="250"/>
      <c r="Y134" s="13"/>
      <c r="Z134" s="13"/>
      <c r="AA134" s="13"/>
      <c r="AB134" s="13"/>
      <c r="AC134" s="13"/>
      <c r="AD134" s="13"/>
      <c r="AE134" s="13"/>
      <c r="AT134" s="251" t="s">
        <v>136</v>
      </c>
      <c r="AU134" s="251" t="s">
        <v>86</v>
      </c>
      <c r="AV134" s="13" t="s">
        <v>86</v>
      </c>
      <c r="AW134" s="13" t="s">
        <v>5</v>
      </c>
      <c r="AX134" s="13" t="s">
        <v>77</v>
      </c>
      <c r="AY134" s="251" t="s">
        <v>127</v>
      </c>
    </row>
    <row r="135" s="13" customFormat="1">
      <c r="A135" s="13"/>
      <c r="B135" s="241"/>
      <c r="C135" s="242"/>
      <c r="D135" s="236" t="s">
        <v>136</v>
      </c>
      <c r="E135" s="243" t="s">
        <v>1</v>
      </c>
      <c r="F135" s="244" t="s">
        <v>238</v>
      </c>
      <c r="G135" s="242"/>
      <c r="H135" s="245">
        <v>2.052</v>
      </c>
      <c r="I135" s="246"/>
      <c r="J135" s="246"/>
      <c r="K135" s="242"/>
      <c r="L135" s="242"/>
      <c r="M135" s="247"/>
      <c r="N135" s="248"/>
      <c r="O135" s="249"/>
      <c r="P135" s="249"/>
      <c r="Q135" s="249"/>
      <c r="R135" s="249"/>
      <c r="S135" s="249"/>
      <c r="T135" s="249"/>
      <c r="U135" s="249"/>
      <c r="V135" s="249"/>
      <c r="W135" s="249"/>
      <c r="X135" s="250"/>
      <c r="Y135" s="13"/>
      <c r="Z135" s="13"/>
      <c r="AA135" s="13"/>
      <c r="AB135" s="13"/>
      <c r="AC135" s="13"/>
      <c r="AD135" s="13"/>
      <c r="AE135" s="13"/>
      <c r="AT135" s="251" t="s">
        <v>136</v>
      </c>
      <c r="AU135" s="251" t="s">
        <v>86</v>
      </c>
      <c r="AV135" s="13" t="s">
        <v>86</v>
      </c>
      <c r="AW135" s="13" t="s">
        <v>5</v>
      </c>
      <c r="AX135" s="13" t="s">
        <v>77</v>
      </c>
      <c r="AY135" s="251" t="s">
        <v>127</v>
      </c>
    </row>
    <row r="136" s="14" customFormat="1">
      <c r="A136" s="14"/>
      <c r="B136" s="266"/>
      <c r="C136" s="267"/>
      <c r="D136" s="236" t="s">
        <v>136</v>
      </c>
      <c r="E136" s="268" t="s">
        <v>1</v>
      </c>
      <c r="F136" s="269" t="s">
        <v>235</v>
      </c>
      <c r="G136" s="267"/>
      <c r="H136" s="270">
        <v>21.501000000000001</v>
      </c>
      <c r="I136" s="271"/>
      <c r="J136" s="271"/>
      <c r="K136" s="267"/>
      <c r="L136" s="267"/>
      <c r="M136" s="272"/>
      <c r="N136" s="273"/>
      <c r="O136" s="274"/>
      <c r="P136" s="274"/>
      <c r="Q136" s="274"/>
      <c r="R136" s="274"/>
      <c r="S136" s="274"/>
      <c r="T136" s="274"/>
      <c r="U136" s="274"/>
      <c r="V136" s="274"/>
      <c r="W136" s="274"/>
      <c r="X136" s="275"/>
      <c r="Y136" s="14"/>
      <c r="Z136" s="14"/>
      <c r="AA136" s="14"/>
      <c r="AB136" s="14"/>
      <c r="AC136" s="14"/>
      <c r="AD136" s="14"/>
      <c r="AE136" s="14"/>
      <c r="AT136" s="276" t="s">
        <v>136</v>
      </c>
      <c r="AU136" s="276" t="s">
        <v>86</v>
      </c>
      <c r="AV136" s="14" t="s">
        <v>133</v>
      </c>
      <c r="AW136" s="14" t="s">
        <v>5</v>
      </c>
      <c r="AX136" s="14" t="s">
        <v>82</v>
      </c>
      <c r="AY136" s="276" t="s">
        <v>127</v>
      </c>
    </row>
    <row r="137" s="2" customFormat="1" ht="24.15" customHeight="1">
      <c r="A137" s="37"/>
      <c r="B137" s="38"/>
      <c r="C137" s="221" t="s">
        <v>89</v>
      </c>
      <c r="D137" s="221" t="s">
        <v>129</v>
      </c>
      <c r="E137" s="222" t="s">
        <v>239</v>
      </c>
      <c r="F137" s="223" t="s">
        <v>240</v>
      </c>
      <c r="G137" s="224" t="s">
        <v>132</v>
      </c>
      <c r="H137" s="225">
        <v>8.0999999999999996</v>
      </c>
      <c r="I137" s="226"/>
      <c r="J137" s="226"/>
      <c r="K137" s="227">
        <f>ROUND(P137*H137,2)</f>
        <v>0</v>
      </c>
      <c r="L137" s="228"/>
      <c r="M137" s="43"/>
      <c r="N137" s="229" t="s">
        <v>1</v>
      </c>
      <c r="O137" s="230" t="s">
        <v>40</v>
      </c>
      <c r="P137" s="231">
        <f>I137+J137</f>
        <v>0</v>
      </c>
      <c r="Q137" s="231">
        <f>ROUND(I137*H137,2)</f>
        <v>0</v>
      </c>
      <c r="R137" s="231">
        <f>ROUND(J137*H137,2)</f>
        <v>0</v>
      </c>
      <c r="S137" s="90"/>
      <c r="T137" s="232">
        <f>S137*H137</f>
        <v>0</v>
      </c>
      <c r="U137" s="232">
        <v>0</v>
      </c>
      <c r="V137" s="232">
        <f>U137*H137</f>
        <v>0</v>
      </c>
      <c r="W137" s="232">
        <v>0</v>
      </c>
      <c r="X137" s="233">
        <f>W137*H137</f>
        <v>0</v>
      </c>
      <c r="Y137" s="37"/>
      <c r="Z137" s="37"/>
      <c r="AA137" s="37"/>
      <c r="AB137" s="37"/>
      <c r="AC137" s="37"/>
      <c r="AD137" s="37"/>
      <c r="AE137" s="37"/>
      <c r="AR137" s="234" t="s">
        <v>133</v>
      </c>
      <c r="AT137" s="234" t="s">
        <v>129</v>
      </c>
      <c r="AU137" s="234" t="s">
        <v>86</v>
      </c>
      <c r="AY137" s="16" t="s">
        <v>127</v>
      </c>
      <c r="BE137" s="235">
        <f>IF(O137="základní",K137,0)</f>
        <v>0</v>
      </c>
      <c r="BF137" s="235">
        <f>IF(O137="snížená",K137,0)</f>
        <v>0</v>
      </c>
      <c r="BG137" s="235">
        <f>IF(O137="zákl. přenesená",K137,0)</f>
        <v>0</v>
      </c>
      <c r="BH137" s="235">
        <f>IF(O137="sníž. přenesená",K137,0)</f>
        <v>0</v>
      </c>
      <c r="BI137" s="235">
        <f>IF(O137="nulová",K137,0)</f>
        <v>0</v>
      </c>
      <c r="BJ137" s="16" t="s">
        <v>82</v>
      </c>
      <c r="BK137" s="235">
        <f>ROUND(P137*H137,2)</f>
        <v>0</v>
      </c>
      <c r="BL137" s="16" t="s">
        <v>133</v>
      </c>
      <c r="BM137" s="234" t="s">
        <v>241</v>
      </c>
    </row>
    <row r="138" s="2" customFormat="1">
      <c r="A138" s="37"/>
      <c r="B138" s="38"/>
      <c r="C138" s="39"/>
      <c r="D138" s="236" t="s">
        <v>135</v>
      </c>
      <c r="E138" s="39"/>
      <c r="F138" s="237" t="s">
        <v>240</v>
      </c>
      <c r="G138" s="39"/>
      <c r="H138" s="39"/>
      <c r="I138" s="238"/>
      <c r="J138" s="238"/>
      <c r="K138" s="39"/>
      <c r="L138" s="39"/>
      <c r="M138" s="43"/>
      <c r="N138" s="239"/>
      <c r="O138" s="240"/>
      <c r="P138" s="90"/>
      <c r="Q138" s="90"/>
      <c r="R138" s="90"/>
      <c r="S138" s="90"/>
      <c r="T138" s="90"/>
      <c r="U138" s="90"/>
      <c r="V138" s="90"/>
      <c r="W138" s="90"/>
      <c r="X138" s="91"/>
      <c r="Y138" s="37"/>
      <c r="Z138" s="37"/>
      <c r="AA138" s="37"/>
      <c r="AB138" s="37"/>
      <c r="AC138" s="37"/>
      <c r="AD138" s="37"/>
      <c r="AE138" s="37"/>
      <c r="AT138" s="16" t="s">
        <v>135</v>
      </c>
      <c r="AU138" s="16" t="s">
        <v>86</v>
      </c>
    </row>
    <row r="139" s="13" customFormat="1">
      <c r="A139" s="13"/>
      <c r="B139" s="241"/>
      <c r="C139" s="242"/>
      <c r="D139" s="236" t="s">
        <v>136</v>
      </c>
      <c r="E139" s="243" t="s">
        <v>1</v>
      </c>
      <c r="F139" s="244" t="s">
        <v>242</v>
      </c>
      <c r="G139" s="242"/>
      <c r="H139" s="245">
        <v>8.0999999999999996</v>
      </c>
      <c r="I139" s="246"/>
      <c r="J139" s="246"/>
      <c r="K139" s="242"/>
      <c r="L139" s="242"/>
      <c r="M139" s="247"/>
      <c r="N139" s="248"/>
      <c r="O139" s="249"/>
      <c r="P139" s="249"/>
      <c r="Q139" s="249"/>
      <c r="R139" s="249"/>
      <c r="S139" s="249"/>
      <c r="T139" s="249"/>
      <c r="U139" s="249"/>
      <c r="V139" s="249"/>
      <c r="W139" s="249"/>
      <c r="X139" s="250"/>
      <c r="Y139" s="13"/>
      <c r="Z139" s="13"/>
      <c r="AA139" s="13"/>
      <c r="AB139" s="13"/>
      <c r="AC139" s="13"/>
      <c r="AD139" s="13"/>
      <c r="AE139" s="13"/>
      <c r="AT139" s="251" t="s">
        <v>136</v>
      </c>
      <c r="AU139" s="251" t="s">
        <v>86</v>
      </c>
      <c r="AV139" s="13" t="s">
        <v>86</v>
      </c>
      <c r="AW139" s="13" t="s">
        <v>5</v>
      </c>
      <c r="AX139" s="13" t="s">
        <v>82</v>
      </c>
      <c r="AY139" s="251" t="s">
        <v>127</v>
      </c>
    </row>
    <row r="140" s="2" customFormat="1" ht="24.15" customHeight="1">
      <c r="A140" s="37"/>
      <c r="B140" s="38"/>
      <c r="C140" s="221" t="s">
        <v>133</v>
      </c>
      <c r="D140" s="221" t="s">
        <v>129</v>
      </c>
      <c r="E140" s="222" t="s">
        <v>243</v>
      </c>
      <c r="F140" s="223" t="s">
        <v>244</v>
      </c>
      <c r="G140" s="224" t="s">
        <v>132</v>
      </c>
      <c r="H140" s="225">
        <v>29.600999999999999</v>
      </c>
      <c r="I140" s="226"/>
      <c r="J140" s="226"/>
      <c r="K140" s="227">
        <f>ROUND(P140*H140,2)</f>
        <v>0</v>
      </c>
      <c r="L140" s="228"/>
      <c r="M140" s="43"/>
      <c r="N140" s="229" t="s">
        <v>1</v>
      </c>
      <c r="O140" s="230" t="s">
        <v>40</v>
      </c>
      <c r="P140" s="231">
        <f>I140+J140</f>
        <v>0</v>
      </c>
      <c r="Q140" s="231">
        <f>ROUND(I140*H140,2)</f>
        <v>0</v>
      </c>
      <c r="R140" s="231">
        <f>ROUND(J140*H140,2)</f>
        <v>0</v>
      </c>
      <c r="S140" s="90"/>
      <c r="T140" s="232">
        <f>S140*H140</f>
        <v>0</v>
      </c>
      <c r="U140" s="232">
        <v>0</v>
      </c>
      <c r="V140" s="232">
        <f>U140*H140</f>
        <v>0</v>
      </c>
      <c r="W140" s="232">
        <v>0</v>
      </c>
      <c r="X140" s="233">
        <f>W140*H140</f>
        <v>0</v>
      </c>
      <c r="Y140" s="37"/>
      <c r="Z140" s="37"/>
      <c r="AA140" s="37"/>
      <c r="AB140" s="37"/>
      <c r="AC140" s="37"/>
      <c r="AD140" s="37"/>
      <c r="AE140" s="37"/>
      <c r="AR140" s="234" t="s">
        <v>133</v>
      </c>
      <c r="AT140" s="234" t="s">
        <v>129</v>
      </c>
      <c r="AU140" s="234" t="s">
        <v>86</v>
      </c>
      <c r="AY140" s="16" t="s">
        <v>127</v>
      </c>
      <c r="BE140" s="235">
        <f>IF(O140="základní",K140,0)</f>
        <v>0</v>
      </c>
      <c r="BF140" s="235">
        <f>IF(O140="snížená",K140,0)</f>
        <v>0</v>
      </c>
      <c r="BG140" s="235">
        <f>IF(O140="zákl. přenesená",K140,0)</f>
        <v>0</v>
      </c>
      <c r="BH140" s="235">
        <f>IF(O140="sníž. přenesená",K140,0)</f>
        <v>0</v>
      </c>
      <c r="BI140" s="235">
        <f>IF(O140="nulová",K140,0)</f>
        <v>0</v>
      </c>
      <c r="BJ140" s="16" t="s">
        <v>82</v>
      </c>
      <c r="BK140" s="235">
        <f>ROUND(P140*H140,2)</f>
        <v>0</v>
      </c>
      <c r="BL140" s="16" t="s">
        <v>133</v>
      </c>
      <c r="BM140" s="234" t="s">
        <v>245</v>
      </c>
    </row>
    <row r="141" s="2" customFormat="1">
      <c r="A141" s="37"/>
      <c r="B141" s="38"/>
      <c r="C141" s="39"/>
      <c r="D141" s="236" t="s">
        <v>135</v>
      </c>
      <c r="E141" s="39"/>
      <c r="F141" s="237" t="s">
        <v>244</v>
      </c>
      <c r="G141" s="39"/>
      <c r="H141" s="39"/>
      <c r="I141" s="238"/>
      <c r="J141" s="238"/>
      <c r="K141" s="39"/>
      <c r="L141" s="39"/>
      <c r="M141" s="43"/>
      <c r="N141" s="239"/>
      <c r="O141" s="240"/>
      <c r="P141" s="90"/>
      <c r="Q141" s="90"/>
      <c r="R141" s="90"/>
      <c r="S141" s="90"/>
      <c r="T141" s="90"/>
      <c r="U141" s="90"/>
      <c r="V141" s="90"/>
      <c r="W141" s="90"/>
      <c r="X141" s="91"/>
      <c r="Y141" s="37"/>
      <c r="Z141" s="37"/>
      <c r="AA141" s="37"/>
      <c r="AB141" s="37"/>
      <c r="AC141" s="37"/>
      <c r="AD141" s="37"/>
      <c r="AE141" s="37"/>
      <c r="AT141" s="16" t="s">
        <v>135</v>
      </c>
      <c r="AU141" s="16" t="s">
        <v>86</v>
      </c>
    </row>
    <row r="142" s="13" customFormat="1">
      <c r="A142" s="13"/>
      <c r="B142" s="241"/>
      <c r="C142" s="242"/>
      <c r="D142" s="236" t="s">
        <v>136</v>
      </c>
      <c r="E142" s="243" t="s">
        <v>1</v>
      </c>
      <c r="F142" s="244" t="s">
        <v>246</v>
      </c>
      <c r="G142" s="242"/>
      <c r="H142" s="245">
        <v>29.600999999999999</v>
      </c>
      <c r="I142" s="246"/>
      <c r="J142" s="246"/>
      <c r="K142" s="242"/>
      <c r="L142" s="242"/>
      <c r="M142" s="247"/>
      <c r="N142" s="248"/>
      <c r="O142" s="249"/>
      <c r="P142" s="249"/>
      <c r="Q142" s="249"/>
      <c r="R142" s="249"/>
      <c r="S142" s="249"/>
      <c r="T142" s="249"/>
      <c r="U142" s="249"/>
      <c r="V142" s="249"/>
      <c r="W142" s="249"/>
      <c r="X142" s="250"/>
      <c r="Y142" s="13"/>
      <c r="Z142" s="13"/>
      <c r="AA142" s="13"/>
      <c r="AB142" s="13"/>
      <c r="AC142" s="13"/>
      <c r="AD142" s="13"/>
      <c r="AE142" s="13"/>
      <c r="AT142" s="251" t="s">
        <v>136</v>
      </c>
      <c r="AU142" s="251" t="s">
        <v>86</v>
      </c>
      <c r="AV142" s="13" t="s">
        <v>86</v>
      </c>
      <c r="AW142" s="13" t="s">
        <v>5</v>
      </c>
      <c r="AX142" s="13" t="s">
        <v>82</v>
      </c>
      <c r="AY142" s="251" t="s">
        <v>127</v>
      </c>
    </row>
    <row r="143" s="2" customFormat="1" ht="24.15" customHeight="1">
      <c r="A143" s="37"/>
      <c r="B143" s="38"/>
      <c r="C143" s="221" t="s">
        <v>150</v>
      </c>
      <c r="D143" s="221" t="s">
        <v>129</v>
      </c>
      <c r="E143" s="222" t="s">
        <v>151</v>
      </c>
      <c r="F143" s="223" t="s">
        <v>152</v>
      </c>
      <c r="G143" s="224" t="s">
        <v>132</v>
      </c>
      <c r="H143" s="225">
        <v>20.721</v>
      </c>
      <c r="I143" s="226"/>
      <c r="J143" s="226"/>
      <c r="K143" s="227">
        <f>ROUND(P143*H143,2)</f>
        <v>0</v>
      </c>
      <c r="L143" s="228"/>
      <c r="M143" s="43"/>
      <c r="N143" s="229" t="s">
        <v>1</v>
      </c>
      <c r="O143" s="230" t="s">
        <v>40</v>
      </c>
      <c r="P143" s="231">
        <f>I143+J143</f>
        <v>0</v>
      </c>
      <c r="Q143" s="231">
        <f>ROUND(I143*H143,2)</f>
        <v>0</v>
      </c>
      <c r="R143" s="231">
        <f>ROUND(J143*H143,2)</f>
        <v>0</v>
      </c>
      <c r="S143" s="90"/>
      <c r="T143" s="232">
        <f>S143*H143</f>
        <v>0</v>
      </c>
      <c r="U143" s="232">
        <v>0</v>
      </c>
      <c r="V143" s="232">
        <f>U143*H143</f>
        <v>0</v>
      </c>
      <c r="W143" s="232">
        <v>0</v>
      </c>
      <c r="X143" s="233">
        <f>W143*H143</f>
        <v>0</v>
      </c>
      <c r="Y143" s="37"/>
      <c r="Z143" s="37"/>
      <c r="AA143" s="37"/>
      <c r="AB143" s="37"/>
      <c r="AC143" s="37"/>
      <c r="AD143" s="37"/>
      <c r="AE143" s="37"/>
      <c r="AR143" s="234" t="s">
        <v>133</v>
      </c>
      <c r="AT143" s="234" t="s">
        <v>129</v>
      </c>
      <c r="AU143" s="234" t="s">
        <v>86</v>
      </c>
      <c r="AY143" s="16" t="s">
        <v>127</v>
      </c>
      <c r="BE143" s="235">
        <f>IF(O143="základní",K143,0)</f>
        <v>0</v>
      </c>
      <c r="BF143" s="235">
        <f>IF(O143="snížená",K143,0)</f>
        <v>0</v>
      </c>
      <c r="BG143" s="235">
        <f>IF(O143="zákl. přenesená",K143,0)</f>
        <v>0</v>
      </c>
      <c r="BH143" s="235">
        <f>IF(O143="sníž. přenesená",K143,0)</f>
        <v>0</v>
      </c>
      <c r="BI143" s="235">
        <f>IF(O143="nulová",K143,0)</f>
        <v>0</v>
      </c>
      <c r="BJ143" s="16" t="s">
        <v>82</v>
      </c>
      <c r="BK143" s="235">
        <f>ROUND(P143*H143,2)</f>
        <v>0</v>
      </c>
      <c r="BL143" s="16" t="s">
        <v>133</v>
      </c>
      <c r="BM143" s="234" t="s">
        <v>247</v>
      </c>
    </row>
    <row r="144" s="2" customFormat="1">
      <c r="A144" s="37"/>
      <c r="B144" s="38"/>
      <c r="C144" s="39"/>
      <c r="D144" s="236" t="s">
        <v>135</v>
      </c>
      <c r="E144" s="39"/>
      <c r="F144" s="237" t="s">
        <v>152</v>
      </c>
      <c r="G144" s="39"/>
      <c r="H144" s="39"/>
      <c r="I144" s="238"/>
      <c r="J144" s="238"/>
      <c r="K144" s="39"/>
      <c r="L144" s="39"/>
      <c r="M144" s="43"/>
      <c r="N144" s="239"/>
      <c r="O144" s="240"/>
      <c r="P144" s="90"/>
      <c r="Q144" s="90"/>
      <c r="R144" s="90"/>
      <c r="S144" s="90"/>
      <c r="T144" s="90"/>
      <c r="U144" s="90"/>
      <c r="V144" s="90"/>
      <c r="W144" s="90"/>
      <c r="X144" s="91"/>
      <c r="Y144" s="37"/>
      <c r="Z144" s="37"/>
      <c r="AA144" s="37"/>
      <c r="AB144" s="37"/>
      <c r="AC144" s="37"/>
      <c r="AD144" s="37"/>
      <c r="AE144" s="37"/>
      <c r="AT144" s="16" t="s">
        <v>135</v>
      </c>
      <c r="AU144" s="16" t="s">
        <v>86</v>
      </c>
    </row>
    <row r="145" s="13" customFormat="1">
      <c r="A145" s="13"/>
      <c r="B145" s="241"/>
      <c r="C145" s="242"/>
      <c r="D145" s="236" t="s">
        <v>136</v>
      </c>
      <c r="E145" s="243" t="s">
        <v>1</v>
      </c>
      <c r="F145" s="244" t="s">
        <v>248</v>
      </c>
      <c r="G145" s="242"/>
      <c r="H145" s="245">
        <v>20.721</v>
      </c>
      <c r="I145" s="246"/>
      <c r="J145" s="246"/>
      <c r="K145" s="242"/>
      <c r="L145" s="242"/>
      <c r="M145" s="247"/>
      <c r="N145" s="248"/>
      <c r="O145" s="249"/>
      <c r="P145" s="249"/>
      <c r="Q145" s="249"/>
      <c r="R145" s="249"/>
      <c r="S145" s="249"/>
      <c r="T145" s="249"/>
      <c r="U145" s="249"/>
      <c r="V145" s="249"/>
      <c r="W145" s="249"/>
      <c r="X145" s="250"/>
      <c r="Y145" s="13"/>
      <c r="Z145" s="13"/>
      <c r="AA145" s="13"/>
      <c r="AB145" s="13"/>
      <c r="AC145" s="13"/>
      <c r="AD145" s="13"/>
      <c r="AE145" s="13"/>
      <c r="AT145" s="251" t="s">
        <v>136</v>
      </c>
      <c r="AU145" s="251" t="s">
        <v>86</v>
      </c>
      <c r="AV145" s="13" t="s">
        <v>86</v>
      </c>
      <c r="AW145" s="13" t="s">
        <v>5</v>
      </c>
      <c r="AX145" s="13" t="s">
        <v>82</v>
      </c>
      <c r="AY145" s="251" t="s">
        <v>127</v>
      </c>
    </row>
    <row r="146" s="2" customFormat="1" ht="16.5" customHeight="1">
      <c r="A146" s="37"/>
      <c r="B146" s="38"/>
      <c r="C146" s="221" t="s">
        <v>155</v>
      </c>
      <c r="D146" s="221" t="s">
        <v>129</v>
      </c>
      <c r="E146" s="222" t="s">
        <v>161</v>
      </c>
      <c r="F146" s="223" t="s">
        <v>162</v>
      </c>
      <c r="G146" s="224" t="s">
        <v>132</v>
      </c>
      <c r="H146" s="225">
        <v>20.721</v>
      </c>
      <c r="I146" s="226"/>
      <c r="J146" s="226"/>
      <c r="K146" s="227">
        <f>ROUND(P146*H146,2)</f>
        <v>0</v>
      </c>
      <c r="L146" s="228"/>
      <c r="M146" s="43"/>
      <c r="N146" s="229" t="s">
        <v>1</v>
      </c>
      <c r="O146" s="230" t="s">
        <v>40</v>
      </c>
      <c r="P146" s="231">
        <f>I146+J146</f>
        <v>0</v>
      </c>
      <c r="Q146" s="231">
        <f>ROUND(I146*H146,2)</f>
        <v>0</v>
      </c>
      <c r="R146" s="231">
        <f>ROUND(J146*H146,2)</f>
        <v>0</v>
      </c>
      <c r="S146" s="90"/>
      <c r="T146" s="232">
        <f>S146*H146</f>
        <v>0</v>
      </c>
      <c r="U146" s="232">
        <v>0</v>
      </c>
      <c r="V146" s="232">
        <f>U146*H146</f>
        <v>0</v>
      </c>
      <c r="W146" s="232">
        <v>0</v>
      </c>
      <c r="X146" s="233">
        <f>W146*H146</f>
        <v>0</v>
      </c>
      <c r="Y146" s="37"/>
      <c r="Z146" s="37"/>
      <c r="AA146" s="37"/>
      <c r="AB146" s="37"/>
      <c r="AC146" s="37"/>
      <c r="AD146" s="37"/>
      <c r="AE146" s="37"/>
      <c r="AR146" s="234" t="s">
        <v>133</v>
      </c>
      <c r="AT146" s="234" t="s">
        <v>129</v>
      </c>
      <c r="AU146" s="234" t="s">
        <v>86</v>
      </c>
      <c r="AY146" s="16" t="s">
        <v>127</v>
      </c>
      <c r="BE146" s="235">
        <f>IF(O146="základní",K146,0)</f>
        <v>0</v>
      </c>
      <c r="BF146" s="235">
        <f>IF(O146="snížená",K146,0)</f>
        <v>0</v>
      </c>
      <c r="BG146" s="235">
        <f>IF(O146="zákl. přenesená",K146,0)</f>
        <v>0</v>
      </c>
      <c r="BH146" s="235">
        <f>IF(O146="sníž. přenesená",K146,0)</f>
        <v>0</v>
      </c>
      <c r="BI146" s="235">
        <f>IF(O146="nulová",K146,0)</f>
        <v>0</v>
      </c>
      <c r="BJ146" s="16" t="s">
        <v>82</v>
      </c>
      <c r="BK146" s="235">
        <f>ROUND(P146*H146,2)</f>
        <v>0</v>
      </c>
      <c r="BL146" s="16" t="s">
        <v>133</v>
      </c>
      <c r="BM146" s="234" t="s">
        <v>249</v>
      </c>
    </row>
    <row r="147" s="2" customFormat="1">
      <c r="A147" s="37"/>
      <c r="B147" s="38"/>
      <c r="C147" s="39"/>
      <c r="D147" s="236" t="s">
        <v>135</v>
      </c>
      <c r="E147" s="39"/>
      <c r="F147" s="237" t="s">
        <v>162</v>
      </c>
      <c r="G147" s="39"/>
      <c r="H147" s="39"/>
      <c r="I147" s="238"/>
      <c r="J147" s="238"/>
      <c r="K147" s="39"/>
      <c r="L147" s="39"/>
      <c r="M147" s="43"/>
      <c r="N147" s="239"/>
      <c r="O147" s="240"/>
      <c r="P147" s="90"/>
      <c r="Q147" s="90"/>
      <c r="R147" s="90"/>
      <c r="S147" s="90"/>
      <c r="T147" s="90"/>
      <c r="U147" s="90"/>
      <c r="V147" s="90"/>
      <c r="W147" s="90"/>
      <c r="X147" s="91"/>
      <c r="Y147" s="37"/>
      <c r="Z147" s="37"/>
      <c r="AA147" s="37"/>
      <c r="AB147" s="37"/>
      <c r="AC147" s="37"/>
      <c r="AD147" s="37"/>
      <c r="AE147" s="37"/>
      <c r="AT147" s="16" t="s">
        <v>135</v>
      </c>
      <c r="AU147" s="16" t="s">
        <v>86</v>
      </c>
    </row>
    <row r="148" s="13" customFormat="1">
      <c r="A148" s="13"/>
      <c r="B148" s="241"/>
      <c r="C148" s="242"/>
      <c r="D148" s="236" t="s">
        <v>136</v>
      </c>
      <c r="E148" s="243" t="s">
        <v>1</v>
      </c>
      <c r="F148" s="244" t="s">
        <v>250</v>
      </c>
      <c r="G148" s="242"/>
      <c r="H148" s="245">
        <v>20.721</v>
      </c>
      <c r="I148" s="246"/>
      <c r="J148" s="246"/>
      <c r="K148" s="242"/>
      <c r="L148" s="242"/>
      <c r="M148" s="247"/>
      <c r="N148" s="248"/>
      <c r="O148" s="249"/>
      <c r="P148" s="249"/>
      <c r="Q148" s="249"/>
      <c r="R148" s="249"/>
      <c r="S148" s="249"/>
      <c r="T148" s="249"/>
      <c r="U148" s="249"/>
      <c r="V148" s="249"/>
      <c r="W148" s="249"/>
      <c r="X148" s="250"/>
      <c r="Y148" s="13"/>
      <c r="Z148" s="13"/>
      <c r="AA148" s="13"/>
      <c r="AB148" s="13"/>
      <c r="AC148" s="13"/>
      <c r="AD148" s="13"/>
      <c r="AE148" s="13"/>
      <c r="AT148" s="251" t="s">
        <v>136</v>
      </c>
      <c r="AU148" s="251" t="s">
        <v>86</v>
      </c>
      <c r="AV148" s="13" t="s">
        <v>86</v>
      </c>
      <c r="AW148" s="13" t="s">
        <v>5</v>
      </c>
      <c r="AX148" s="13" t="s">
        <v>82</v>
      </c>
      <c r="AY148" s="251" t="s">
        <v>127</v>
      </c>
    </row>
    <row r="149" s="2" customFormat="1" ht="24.15" customHeight="1">
      <c r="A149" s="37"/>
      <c r="B149" s="38"/>
      <c r="C149" s="221" t="s">
        <v>160</v>
      </c>
      <c r="D149" s="221" t="s">
        <v>129</v>
      </c>
      <c r="E149" s="222" t="s">
        <v>165</v>
      </c>
      <c r="F149" s="223" t="s">
        <v>166</v>
      </c>
      <c r="G149" s="224" t="s">
        <v>167</v>
      </c>
      <c r="H149" s="225">
        <v>37.298000000000002</v>
      </c>
      <c r="I149" s="226"/>
      <c r="J149" s="226"/>
      <c r="K149" s="227">
        <f>ROUND(P149*H149,2)</f>
        <v>0</v>
      </c>
      <c r="L149" s="228"/>
      <c r="M149" s="43"/>
      <c r="N149" s="229" t="s">
        <v>1</v>
      </c>
      <c r="O149" s="230" t="s">
        <v>40</v>
      </c>
      <c r="P149" s="231">
        <f>I149+J149</f>
        <v>0</v>
      </c>
      <c r="Q149" s="231">
        <f>ROUND(I149*H149,2)</f>
        <v>0</v>
      </c>
      <c r="R149" s="231">
        <f>ROUND(J149*H149,2)</f>
        <v>0</v>
      </c>
      <c r="S149" s="90"/>
      <c r="T149" s="232">
        <f>S149*H149</f>
        <v>0</v>
      </c>
      <c r="U149" s="232">
        <v>0</v>
      </c>
      <c r="V149" s="232">
        <f>U149*H149</f>
        <v>0</v>
      </c>
      <c r="W149" s="232">
        <v>0</v>
      </c>
      <c r="X149" s="233">
        <f>W149*H149</f>
        <v>0</v>
      </c>
      <c r="Y149" s="37"/>
      <c r="Z149" s="37"/>
      <c r="AA149" s="37"/>
      <c r="AB149" s="37"/>
      <c r="AC149" s="37"/>
      <c r="AD149" s="37"/>
      <c r="AE149" s="37"/>
      <c r="AR149" s="234" t="s">
        <v>133</v>
      </c>
      <c r="AT149" s="234" t="s">
        <v>129</v>
      </c>
      <c r="AU149" s="234" t="s">
        <v>86</v>
      </c>
      <c r="AY149" s="16" t="s">
        <v>127</v>
      </c>
      <c r="BE149" s="235">
        <f>IF(O149="základní",K149,0)</f>
        <v>0</v>
      </c>
      <c r="BF149" s="235">
        <f>IF(O149="snížená",K149,0)</f>
        <v>0</v>
      </c>
      <c r="BG149" s="235">
        <f>IF(O149="zákl. přenesená",K149,0)</f>
        <v>0</v>
      </c>
      <c r="BH149" s="235">
        <f>IF(O149="sníž. přenesená",K149,0)</f>
        <v>0</v>
      </c>
      <c r="BI149" s="235">
        <f>IF(O149="nulová",K149,0)</f>
        <v>0</v>
      </c>
      <c r="BJ149" s="16" t="s">
        <v>82</v>
      </c>
      <c r="BK149" s="235">
        <f>ROUND(P149*H149,2)</f>
        <v>0</v>
      </c>
      <c r="BL149" s="16" t="s">
        <v>133</v>
      </c>
      <c r="BM149" s="234" t="s">
        <v>251</v>
      </c>
    </row>
    <row r="150" s="2" customFormat="1">
      <c r="A150" s="37"/>
      <c r="B150" s="38"/>
      <c r="C150" s="39"/>
      <c r="D150" s="236" t="s">
        <v>135</v>
      </c>
      <c r="E150" s="39"/>
      <c r="F150" s="237" t="s">
        <v>166</v>
      </c>
      <c r="G150" s="39"/>
      <c r="H150" s="39"/>
      <c r="I150" s="238"/>
      <c r="J150" s="238"/>
      <c r="K150" s="39"/>
      <c r="L150" s="39"/>
      <c r="M150" s="43"/>
      <c r="N150" s="239"/>
      <c r="O150" s="240"/>
      <c r="P150" s="90"/>
      <c r="Q150" s="90"/>
      <c r="R150" s="90"/>
      <c r="S150" s="90"/>
      <c r="T150" s="90"/>
      <c r="U150" s="90"/>
      <c r="V150" s="90"/>
      <c r="W150" s="90"/>
      <c r="X150" s="91"/>
      <c r="Y150" s="37"/>
      <c r="Z150" s="37"/>
      <c r="AA150" s="37"/>
      <c r="AB150" s="37"/>
      <c r="AC150" s="37"/>
      <c r="AD150" s="37"/>
      <c r="AE150" s="37"/>
      <c r="AT150" s="16" t="s">
        <v>135</v>
      </c>
      <c r="AU150" s="16" t="s">
        <v>86</v>
      </c>
    </row>
    <row r="151" s="13" customFormat="1">
      <c r="A151" s="13"/>
      <c r="B151" s="241"/>
      <c r="C151" s="242"/>
      <c r="D151" s="236" t="s">
        <v>136</v>
      </c>
      <c r="E151" s="243" t="s">
        <v>1</v>
      </c>
      <c r="F151" s="244" t="s">
        <v>252</v>
      </c>
      <c r="G151" s="242"/>
      <c r="H151" s="245">
        <v>37.298000000000002</v>
      </c>
      <c r="I151" s="246"/>
      <c r="J151" s="246"/>
      <c r="K151" s="242"/>
      <c r="L151" s="242"/>
      <c r="M151" s="247"/>
      <c r="N151" s="248"/>
      <c r="O151" s="249"/>
      <c r="P151" s="249"/>
      <c r="Q151" s="249"/>
      <c r="R151" s="249"/>
      <c r="S151" s="249"/>
      <c r="T151" s="249"/>
      <c r="U151" s="249"/>
      <c r="V151" s="249"/>
      <c r="W151" s="249"/>
      <c r="X151" s="250"/>
      <c r="Y151" s="13"/>
      <c r="Z151" s="13"/>
      <c r="AA151" s="13"/>
      <c r="AB151" s="13"/>
      <c r="AC151" s="13"/>
      <c r="AD151" s="13"/>
      <c r="AE151" s="13"/>
      <c r="AT151" s="251" t="s">
        <v>136</v>
      </c>
      <c r="AU151" s="251" t="s">
        <v>86</v>
      </c>
      <c r="AV151" s="13" t="s">
        <v>86</v>
      </c>
      <c r="AW151" s="13" t="s">
        <v>5</v>
      </c>
      <c r="AX151" s="13" t="s">
        <v>82</v>
      </c>
      <c r="AY151" s="251" t="s">
        <v>127</v>
      </c>
    </row>
    <row r="152" s="2" customFormat="1" ht="24.15" customHeight="1">
      <c r="A152" s="37"/>
      <c r="B152" s="38"/>
      <c r="C152" s="221" t="s">
        <v>164</v>
      </c>
      <c r="D152" s="221" t="s">
        <v>129</v>
      </c>
      <c r="E152" s="222" t="s">
        <v>253</v>
      </c>
      <c r="F152" s="223" t="s">
        <v>254</v>
      </c>
      <c r="G152" s="224" t="s">
        <v>132</v>
      </c>
      <c r="H152" s="225">
        <v>0.41599999999999998</v>
      </c>
      <c r="I152" s="226"/>
      <c r="J152" s="226"/>
      <c r="K152" s="227">
        <f>ROUND(P152*H152,2)</f>
        <v>0</v>
      </c>
      <c r="L152" s="228"/>
      <c r="M152" s="43"/>
      <c r="N152" s="229" t="s">
        <v>1</v>
      </c>
      <c r="O152" s="230" t="s">
        <v>40</v>
      </c>
      <c r="P152" s="231">
        <f>I152+J152</f>
        <v>0</v>
      </c>
      <c r="Q152" s="231">
        <f>ROUND(I152*H152,2)</f>
        <v>0</v>
      </c>
      <c r="R152" s="231">
        <f>ROUND(J152*H152,2)</f>
        <v>0</v>
      </c>
      <c r="S152" s="90"/>
      <c r="T152" s="232">
        <f>S152*H152</f>
        <v>0</v>
      </c>
      <c r="U152" s="232">
        <v>0</v>
      </c>
      <c r="V152" s="232">
        <f>U152*H152</f>
        <v>0</v>
      </c>
      <c r="W152" s="232">
        <v>0</v>
      </c>
      <c r="X152" s="233">
        <f>W152*H152</f>
        <v>0</v>
      </c>
      <c r="Y152" s="37"/>
      <c r="Z152" s="37"/>
      <c r="AA152" s="37"/>
      <c r="AB152" s="37"/>
      <c r="AC152" s="37"/>
      <c r="AD152" s="37"/>
      <c r="AE152" s="37"/>
      <c r="AR152" s="234" t="s">
        <v>133</v>
      </c>
      <c r="AT152" s="234" t="s">
        <v>129</v>
      </c>
      <c r="AU152" s="234" t="s">
        <v>86</v>
      </c>
      <c r="AY152" s="16" t="s">
        <v>127</v>
      </c>
      <c r="BE152" s="235">
        <f>IF(O152="základní",K152,0)</f>
        <v>0</v>
      </c>
      <c r="BF152" s="235">
        <f>IF(O152="snížená",K152,0)</f>
        <v>0</v>
      </c>
      <c r="BG152" s="235">
        <f>IF(O152="zákl. přenesená",K152,0)</f>
        <v>0</v>
      </c>
      <c r="BH152" s="235">
        <f>IF(O152="sníž. přenesená",K152,0)</f>
        <v>0</v>
      </c>
      <c r="BI152" s="235">
        <f>IF(O152="nulová",K152,0)</f>
        <v>0</v>
      </c>
      <c r="BJ152" s="16" t="s">
        <v>82</v>
      </c>
      <c r="BK152" s="235">
        <f>ROUND(P152*H152,2)</f>
        <v>0</v>
      </c>
      <c r="BL152" s="16" t="s">
        <v>133</v>
      </c>
      <c r="BM152" s="234" t="s">
        <v>255</v>
      </c>
    </row>
    <row r="153" s="2" customFormat="1">
      <c r="A153" s="37"/>
      <c r="B153" s="38"/>
      <c r="C153" s="39"/>
      <c r="D153" s="236" t="s">
        <v>135</v>
      </c>
      <c r="E153" s="39"/>
      <c r="F153" s="237" t="s">
        <v>254</v>
      </c>
      <c r="G153" s="39"/>
      <c r="H153" s="39"/>
      <c r="I153" s="238"/>
      <c r="J153" s="238"/>
      <c r="K153" s="39"/>
      <c r="L153" s="39"/>
      <c r="M153" s="43"/>
      <c r="N153" s="239"/>
      <c r="O153" s="240"/>
      <c r="P153" s="90"/>
      <c r="Q153" s="90"/>
      <c r="R153" s="90"/>
      <c r="S153" s="90"/>
      <c r="T153" s="90"/>
      <c r="U153" s="90"/>
      <c r="V153" s="90"/>
      <c r="W153" s="90"/>
      <c r="X153" s="91"/>
      <c r="Y153" s="37"/>
      <c r="Z153" s="37"/>
      <c r="AA153" s="37"/>
      <c r="AB153" s="37"/>
      <c r="AC153" s="37"/>
      <c r="AD153" s="37"/>
      <c r="AE153" s="37"/>
      <c r="AT153" s="16" t="s">
        <v>135</v>
      </c>
      <c r="AU153" s="16" t="s">
        <v>86</v>
      </c>
    </row>
    <row r="154" s="13" customFormat="1">
      <c r="A154" s="13"/>
      <c r="B154" s="241"/>
      <c r="C154" s="242"/>
      <c r="D154" s="236" t="s">
        <v>136</v>
      </c>
      <c r="E154" s="243" t="s">
        <v>1</v>
      </c>
      <c r="F154" s="244" t="s">
        <v>237</v>
      </c>
      <c r="G154" s="242"/>
      <c r="H154" s="245">
        <v>19.449000000000002</v>
      </c>
      <c r="I154" s="246"/>
      <c r="J154" s="246"/>
      <c r="K154" s="242"/>
      <c r="L154" s="242"/>
      <c r="M154" s="247"/>
      <c r="N154" s="248"/>
      <c r="O154" s="249"/>
      <c r="P154" s="249"/>
      <c r="Q154" s="249"/>
      <c r="R154" s="249"/>
      <c r="S154" s="249"/>
      <c r="T154" s="249"/>
      <c r="U154" s="249"/>
      <c r="V154" s="249"/>
      <c r="W154" s="249"/>
      <c r="X154" s="250"/>
      <c r="Y154" s="13"/>
      <c r="Z154" s="13"/>
      <c r="AA154" s="13"/>
      <c r="AB154" s="13"/>
      <c r="AC154" s="13"/>
      <c r="AD154" s="13"/>
      <c r="AE154" s="13"/>
      <c r="AT154" s="251" t="s">
        <v>136</v>
      </c>
      <c r="AU154" s="251" t="s">
        <v>86</v>
      </c>
      <c r="AV154" s="13" t="s">
        <v>86</v>
      </c>
      <c r="AW154" s="13" t="s">
        <v>5</v>
      </c>
      <c r="AX154" s="13" t="s">
        <v>77</v>
      </c>
      <c r="AY154" s="251" t="s">
        <v>127</v>
      </c>
    </row>
    <row r="155" s="13" customFormat="1">
      <c r="A155" s="13"/>
      <c r="B155" s="241"/>
      <c r="C155" s="242"/>
      <c r="D155" s="236" t="s">
        <v>136</v>
      </c>
      <c r="E155" s="243" t="s">
        <v>1</v>
      </c>
      <c r="F155" s="244" t="s">
        <v>256</v>
      </c>
      <c r="G155" s="242"/>
      <c r="H155" s="245">
        <v>-19.033000000000001</v>
      </c>
      <c r="I155" s="246"/>
      <c r="J155" s="246"/>
      <c r="K155" s="242"/>
      <c r="L155" s="242"/>
      <c r="M155" s="247"/>
      <c r="N155" s="248"/>
      <c r="O155" s="249"/>
      <c r="P155" s="249"/>
      <c r="Q155" s="249"/>
      <c r="R155" s="249"/>
      <c r="S155" s="249"/>
      <c r="T155" s="249"/>
      <c r="U155" s="249"/>
      <c r="V155" s="249"/>
      <c r="W155" s="249"/>
      <c r="X155" s="250"/>
      <c r="Y155" s="13"/>
      <c r="Z155" s="13"/>
      <c r="AA155" s="13"/>
      <c r="AB155" s="13"/>
      <c r="AC155" s="13"/>
      <c r="AD155" s="13"/>
      <c r="AE155" s="13"/>
      <c r="AT155" s="251" t="s">
        <v>136</v>
      </c>
      <c r="AU155" s="251" t="s">
        <v>86</v>
      </c>
      <c r="AV155" s="13" t="s">
        <v>86</v>
      </c>
      <c r="AW155" s="13" t="s">
        <v>5</v>
      </c>
      <c r="AX155" s="13" t="s">
        <v>77</v>
      </c>
      <c r="AY155" s="251" t="s">
        <v>127</v>
      </c>
    </row>
    <row r="156" s="14" customFormat="1">
      <c r="A156" s="14"/>
      <c r="B156" s="266"/>
      <c r="C156" s="267"/>
      <c r="D156" s="236" t="s">
        <v>136</v>
      </c>
      <c r="E156" s="268" t="s">
        <v>1</v>
      </c>
      <c r="F156" s="269" t="s">
        <v>235</v>
      </c>
      <c r="G156" s="267"/>
      <c r="H156" s="270">
        <v>0.41600000000000037</v>
      </c>
      <c r="I156" s="271"/>
      <c r="J156" s="271"/>
      <c r="K156" s="267"/>
      <c r="L156" s="267"/>
      <c r="M156" s="272"/>
      <c r="N156" s="273"/>
      <c r="O156" s="274"/>
      <c r="P156" s="274"/>
      <c r="Q156" s="274"/>
      <c r="R156" s="274"/>
      <c r="S156" s="274"/>
      <c r="T156" s="274"/>
      <c r="U156" s="274"/>
      <c r="V156" s="274"/>
      <c r="W156" s="274"/>
      <c r="X156" s="275"/>
      <c r="Y156" s="14"/>
      <c r="Z156" s="14"/>
      <c r="AA156" s="14"/>
      <c r="AB156" s="14"/>
      <c r="AC156" s="14"/>
      <c r="AD156" s="14"/>
      <c r="AE156" s="14"/>
      <c r="AT156" s="276" t="s">
        <v>136</v>
      </c>
      <c r="AU156" s="276" t="s">
        <v>86</v>
      </c>
      <c r="AV156" s="14" t="s">
        <v>133</v>
      </c>
      <c r="AW156" s="14" t="s">
        <v>5</v>
      </c>
      <c r="AX156" s="14" t="s">
        <v>82</v>
      </c>
      <c r="AY156" s="276" t="s">
        <v>127</v>
      </c>
    </row>
    <row r="157" s="2" customFormat="1" ht="24.15" customHeight="1">
      <c r="A157" s="37"/>
      <c r="B157" s="38"/>
      <c r="C157" s="221" t="s">
        <v>170</v>
      </c>
      <c r="D157" s="221" t="s">
        <v>129</v>
      </c>
      <c r="E157" s="222" t="s">
        <v>257</v>
      </c>
      <c r="F157" s="223" t="s">
        <v>258</v>
      </c>
      <c r="G157" s="224" t="s">
        <v>132</v>
      </c>
      <c r="H157" s="225">
        <v>7.8019999999999996</v>
      </c>
      <c r="I157" s="226"/>
      <c r="J157" s="226"/>
      <c r="K157" s="227">
        <f>ROUND(P157*H157,2)</f>
        <v>0</v>
      </c>
      <c r="L157" s="228"/>
      <c r="M157" s="43"/>
      <c r="N157" s="229" t="s">
        <v>1</v>
      </c>
      <c r="O157" s="230" t="s">
        <v>40</v>
      </c>
      <c r="P157" s="231">
        <f>I157+J157</f>
        <v>0</v>
      </c>
      <c r="Q157" s="231">
        <f>ROUND(I157*H157,2)</f>
        <v>0</v>
      </c>
      <c r="R157" s="231">
        <f>ROUND(J157*H157,2)</f>
        <v>0</v>
      </c>
      <c r="S157" s="90"/>
      <c r="T157" s="232">
        <f>S157*H157</f>
        <v>0</v>
      </c>
      <c r="U157" s="232">
        <v>0</v>
      </c>
      <c r="V157" s="232">
        <f>U157*H157</f>
        <v>0</v>
      </c>
      <c r="W157" s="232">
        <v>0</v>
      </c>
      <c r="X157" s="233">
        <f>W157*H157</f>
        <v>0</v>
      </c>
      <c r="Y157" s="37"/>
      <c r="Z157" s="37"/>
      <c r="AA157" s="37"/>
      <c r="AB157" s="37"/>
      <c r="AC157" s="37"/>
      <c r="AD157" s="37"/>
      <c r="AE157" s="37"/>
      <c r="AR157" s="234" t="s">
        <v>133</v>
      </c>
      <c r="AT157" s="234" t="s">
        <v>129</v>
      </c>
      <c r="AU157" s="234" t="s">
        <v>86</v>
      </c>
      <c r="AY157" s="16" t="s">
        <v>127</v>
      </c>
      <c r="BE157" s="235">
        <f>IF(O157="základní",K157,0)</f>
        <v>0</v>
      </c>
      <c r="BF157" s="235">
        <f>IF(O157="snížená",K157,0)</f>
        <v>0</v>
      </c>
      <c r="BG157" s="235">
        <f>IF(O157="zákl. přenesená",K157,0)</f>
        <v>0</v>
      </c>
      <c r="BH157" s="235">
        <f>IF(O157="sníž. přenesená",K157,0)</f>
        <v>0</v>
      </c>
      <c r="BI157" s="235">
        <f>IF(O157="nulová",K157,0)</f>
        <v>0</v>
      </c>
      <c r="BJ157" s="16" t="s">
        <v>82</v>
      </c>
      <c r="BK157" s="235">
        <f>ROUND(P157*H157,2)</f>
        <v>0</v>
      </c>
      <c r="BL157" s="16" t="s">
        <v>133</v>
      </c>
      <c r="BM157" s="234" t="s">
        <v>259</v>
      </c>
    </row>
    <row r="158" s="2" customFormat="1">
      <c r="A158" s="37"/>
      <c r="B158" s="38"/>
      <c r="C158" s="39"/>
      <c r="D158" s="236" t="s">
        <v>135</v>
      </c>
      <c r="E158" s="39"/>
      <c r="F158" s="237" t="s">
        <v>258</v>
      </c>
      <c r="G158" s="39"/>
      <c r="H158" s="39"/>
      <c r="I158" s="238"/>
      <c r="J158" s="238"/>
      <c r="K158" s="39"/>
      <c r="L158" s="39"/>
      <c r="M158" s="43"/>
      <c r="N158" s="239"/>
      <c r="O158" s="240"/>
      <c r="P158" s="90"/>
      <c r="Q158" s="90"/>
      <c r="R158" s="90"/>
      <c r="S158" s="90"/>
      <c r="T158" s="90"/>
      <c r="U158" s="90"/>
      <c r="V158" s="90"/>
      <c r="W158" s="90"/>
      <c r="X158" s="91"/>
      <c r="Y158" s="37"/>
      <c r="Z158" s="37"/>
      <c r="AA158" s="37"/>
      <c r="AB158" s="37"/>
      <c r="AC158" s="37"/>
      <c r="AD158" s="37"/>
      <c r="AE158" s="37"/>
      <c r="AT158" s="16" t="s">
        <v>135</v>
      </c>
      <c r="AU158" s="16" t="s">
        <v>86</v>
      </c>
    </row>
    <row r="159" s="13" customFormat="1">
      <c r="A159" s="13"/>
      <c r="B159" s="241"/>
      <c r="C159" s="242"/>
      <c r="D159" s="236" t="s">
        <v>136</v>
      </c>
      <c r="E159" s="243" t="s">
        <v>1</v>
      </c>
      <c r="F159" s="244" t="s">
        <v>260</v>
      </c>
      <c r="G159" s="242"/>
      <c r="H159" s="245">
        <v>7.8019999999999996</v>
      </c>
      <c r="I159" s="246"/>
      <c r="J159" s="246"/>
      <c r="K159" s="242"/>
      <c r="L159" s="242"/>
      <c r="M159" s="247"/>
      <c r="N159" s="248"/>
      <c r="O159" s="249"/>
      <c r="P159" s="249"/>
      <c r="Q159" s="249"/>
      <c r="R159" s="249"/>
      <c r="S159" s="249"/>
      <c r="T159" s="249"/>
      <c r="U159" s="249"/>
      <c r="V159" s="249"/>
      <c r="W159" s="249"/>
      <c r="X159" s="250"/>
      <c r="Y159" s="13"/>
      <c r="Z159" s="13"/>
      <c r="AA159" s="13"/>
      <c r="AB159" s="13"/>
      <c r="AC159" s="13"/>
      <c r="AD159" s="13"/>
      <c r="AE159" s="13"/>
      <c r="AT159" s="251" t="s">
        <v>136</v>
      </c>
      <c r="AU159" s="251" t="s">
        <v>86</v>
      </c>
      <c r="AV159" s="13" t="s">
        <v>86</v>
      </c>
      <c r="AW159" s="13" t="s">
        <v>5</v>
      </c>
      <c r="AX159" s="13" t="s">
        <v>77</v>
      </c>
      <c r="AY159" s="251" t="s">
        <v>127</v>
      </c>
    </row>
    <row r="160" s="14" customFormat="1">
      <c r="A160" s="14"/>
      <c r="B160" s="266"/>
      <c r="C160" s="267"/>
      <c r="D160" s="236" t="s">
        <v>136</v>
      </c>
      <c r="E160" s="268" t="s">
        <v>1</v>
      </c>
      <c r="F160" s="269" t="s">
        <v>235</v>
      </c>
      <c r="G160" s="267"/>
      <c r="H160" s="270">
        <v>7.8019999999999996</v>
      </c>
      <c r="I160" s="271"/>
      <c r="J160" s="271"/>
      <c r="K160" s="267"/>
      <c r="L160" s="267"/>
      <c r="M160" s="272"/>
      <c r="N160" s="273"/>
      <c r="O160" s="274"/>
      <c r="P160" s="274"/>
      <c r="Q160" s="274"/>
      <c r="R160" s="274"/>
      <c r="S160" s="274"/>
      <c r="T160" s="274"/>
      <c r="U160" s="274"/>
      <c r="V160" s="274"/>
      <c r="W160" s="274"/>
      <c r="X160" s="275"/>
      <c r="Y160" s="14"/>
      <c r="Z160" s="14"/>
      <c r="AA160" s="14"/>
      <c r="AB160" s="14"/>
      <c r="AC160" s="14"/>
      <c r="AD160" s="14"/>
      <c r="AE160" s="14"/>
      <c r="AT160" s="276" t="s">
        <v>136</v>
      </c>
      <c r="AU160" s="276" t="s">
        <v>86</v>
      </c>
      <c r="AV160" s="14" t="s">
        <v>133</v>
      </c>
      <c r="AW160" s="14" t="s">
        <v>5</v>
      </c>
      <c r="AX160" s="14" t="s">
        <v>82</v>
      </c>
      <c r="AY160" s="276" t="s">
        <v>127</v>
      </c>
    </row>
    <row r="161" s="2" customFormat="1" ht="24.15" customHeight="1">
      <c r="A161" s="37"/>
      <c r="B161" s="38"/>
      <c r="C161" s="221" t="s">
        <v>175</v>
      </c>
      <c r="D161" s="221" t="s">
        <v>129</v>
      </c>
      <c r="E161" s="222" t="s">
        <v>171</v>
      </c>
      <c r="F161" s="223" t="s">
        <v>172</v>
      </c>
      <c r="G161" s="224" t="s">
        <v>132</v>
      </c>
      <c r="H161" s="225">
        <v>0.66200000000000003</v>
      </c>
      <c r="I161" s="226"/>
      <c r="J161" s="226"/>
      <c r="K161" s="227">
        <f>ROUND(P161*H161,2)</f>
        <v>0</v>
      </c>
      <c r="L161" s="228"/>
      <c r="M161" s="43"/>
      <c r="N161" s="229" t="s">
        <v>1</v>
      </c>
      <c r="O161" s="230" t="s">
        <v>40</v>
      </c>
      <c r="P161" s="231">
        <f>I161+J161</f>
        <v>0</v>
      </c>
      <c r="Q161" s="231">
        <f>ROUND(I161*H161,2)</f>
        <v>0</v>
      </c>
      <c r="R161" s="231">
        <f>ROUND(J161*H161,2)</f>
        <v>0</v>
      </c>
      <c r="S161" s="90"/>
      <c r="T161" s="232">
        <f>S161*H161</f>
        <v>0</v>
      </c>
      <c r="U161" s="232">
        <v>0</v>
      </c>
      <c r="V161" s="232">
        <f>U161*H161</f>
        <v>0</v>
      </c>
      <c r="W161" s="232">
        <v>0</v>
      </c>
      <c r="X161" s="233">
        <f>W161*H161</f>
        <v>0</v>
      </c>
      <c r="Y161" s="37"/>
      <c r="Z161" s="37"/>
      <c r="AA161" s="37"/>
      <c r="AB161" s="37"/>
      <c r="AC161" s="37"/>
      <c r="AD161" s="37"/>
      <c r="AE161" s="37"/>
      <c r="AR161" s="234" t="s">
        <v>133</v>
      </c>
      <c r="AT161" s="234" t="s">
        <v>129</v>
      </c>
      <c r="AU161" s="234" t="s">
        <v>86</v>
      </c>
      <c r="AY161" s="16" t="s">
        <v>127</v>
      </c>
      <c r="BE161" s="235">
        <f>IF(O161="základní",K161,0)</f>
        <v>0</v>
      </c>
      <c r="BF161" s="235">
        <f>IF(O161="snížená",K161,0)</f>
        <v>0</v>
      </c>
      <c r="BG161" s="235">
        <f>IF(O161="zákl. přenesená",K161,0)</f>
        <v>0</v>
      </c>
      <c r="BH161" s="235">
        <f>IF(O161="sníž. přenesená",K161,0)</f>
        <v>0</v>
      </c>
      <c r="BI161" s="235">
        <f>IF(O161="nulová",K161,0)</f>
        <v>0</v>
      </c>
      <c r="BJ161" s="16" t="s">
        <v>82</v>
      </c>
      <c r="BK161" s="235">
        <f>ROUND(P161*H161,2)</f>
        <v>0</v>
      </c>
      <c r="BL161" s="16" t="s">
        <v>133</v>
      </c>
      <c r="BM161" s="234" t="s">
        <v>261</v>
      </c>
    </row>
    <row r="162" s="2" customFormat="1">
      <c r="A162" s="37"/>
      <c r="B162" s="38"/>
      <c r="C162" s="39"/>
      <c r="D162" s="236" t="s">
        <v>135</v>
      </c>
      <c r="E162" s="39"/>
      <c r="F162" s="237" t="s">
        <v>172</v>
      </c>
      <c r="G162" s="39"/>
      <c r="H162" s="39"/>
      <c r="I162" s="238"/>
      <c r="J162" s="238"/>
      <c r="K162" s="39"/>
      <c r="L162" s="39"/>
      <c r="M162" s="43"/>
      <c r="N162" s="239"/>
      <c r="O162" s="240"/>
      <c r="P162" s="90"/>
      <c r="Q162" s="90"/>
      <c r="R162" s="90"/>
      <c r="S162" s="90"/>
      <c r="T162" s="90"/>
      <c r="U162" s="90"/>
      <c r="V162" s="90"/>
      <c r="W162" s="90"/>
      <c r="X162" s="91"/>
      <c r="Y162" s="37"/>
      <c r="Z162" s="37"/>
      <c r="AA162" s="37"/>
      <c r="AB162" s="37"/>
      <c r="AC162" s="37"/>
      <c r="AD162" s="37"/>
      <c r="AE162" s="37"/>
      <c r="AT162" s="16" t="s">
        <v>135</v>
      </c>
      <c r="AU162" s="16" t="s">
        <v>86</v>
      </c>
    </row>
    <row r="163" s="13" customFormat="1">
      <c r="A163" s="13"/>
      <c r="B163" s="241"/>
      <c r="C163" s="242"/>
      <c r="D163" s="236" t="s">
        <v>136</v>
      </c>
      <c r="E163" s="243" t="s">
        <v>1</v>
      </c>
      <c r="F163" s="244" t="s">
        <v>262</v>
      </c>
      <c r="G163" s="242"/>
      <c r="H163" s="245">
        <v>0.66200000000000003</v>
      </c>
      <c r="I163" s="246"/>
      <c r="J163" s="246"/>
      <c r="K163" s="242"/>
      <c r="L163" s="242"/>
      <c r="M163" s="247"/>
      <c r="N163" s="248"/>
      <c r="O163" s="249"/>
      <c r="P163" s="249"/>
      <c r="Q163" s="249"/>
      <c r="R163" s="249"/>
      <c r="S163" s="249"/>
      <c r="T163" s="249"/>
      <c r="U163" s="249"/>
      <c r="V163" s="249"/>
      <c r="W163" s="249"/>
      <c r="X163" s="250"/>
      <c r="Y163" s="13"/>
      <c r="Z163" s="13"/>
      <c r="AA163" s="13"/>
      <c r="AB163" s="13"/>
      <c r="AC163" s="13"/>
      <c r="AD163" s="13"/>
      <c r="AE163" s="13"/>
      <c r="AT163" s="251" t="s">
        <v>136</v>
      </c>
      <c r="AU163" s="251" t="s">
        <v>86</v>
      </c>
      <c r="AV163" s="13" t="s">
        <v>86</v>
      </c>
      <c r="AW163" s="13" t="s">
        <v>5</v>
      </c>
      <c r="AX163" s="13" t="s">
        <v>82</v>
      </c>
      <c r="AY163" s="251" t="s">
        <v>127</v>
      </c>
    </row>
    <row r="164" s="2" customFormat="1" ht="24.15" customHeight="1">
      <c r="A164" s="37"/>
      <c r="B164" s="38"/>
      <c r="C164" s="221" t="s">
        <v>181</v>
      </c>
      <c r="D164" s="221" t="s">
        <v>129</v>
      </c>
      <c r="E164" s="222" t="s">
        <v>263</v>
      </c>
      <c r="F164" s="223" t="s">
        <v>264</v>
      </c>
      <c r="G164" s="224" t="s">
        <v>178</v>
      </c>
      <c r="H164" s="225">
        <v>112.61</v>
      </c>
      <c r="I164" s="226"/>
      <c r="J164" s="226"/>
      <c r="K164" s="227">
        <f>ROUND(P164*H164,2)</f>
        <v>0</v>
      </c>
      <c r="L164" s="228"/>
      <c r="M164" s="43"/>
      <c r="N164" s="229" t="s">
        <v>1</v>
      </c>
      <c r="O164" s="230" t="s">
        <v>40</v>
      </c>
      <c r="P164" s="231">
        <f>I164+J164</f>
        <v>0</v>
      </c>
      <c r="Q164" s="231">
        <f>ROUND(I164*H164,2)</f>
        <v>0</v>
      </c>
      <c r="R164" s="231">
        <f>ROUND(J164*H164,2)</f>
        <v>0</v>
      </c>
      <c r="S164" s="90"/>
      <c r="T164" s="232">
        <f>S164*H164</f>
        <v>0</v>
      </c>
      <c r="U164" s="232">
        <v>0</v>
      </c>
      <c r="V164" s="232">
        <f>U164*H164</f>
        <v>0</v>
      </c>
      <c r="W164" s="232">
        <v>0</v>
      </c>
      <c r="X164" s="233">
        <f>W164*H164</f>
        <v>0</v>
      </c>
      <c r="Y164" s="37"/>
      <c r="Z164" s="37"/>
      <c r="AA164" s="37"/>
      <c r="AB164" s="37"/>
      <c r="AC164" s="37"/>
      <c r="AD164" s="37"/>
      <c r="AE164" s="37"/>
      <c r="AR164" s="234" t="s">
        <v>133</v>
      </c>
      <c r="AT164" s="234" t="s">
        <v>129</v>
      </c>
      <c r="AU164" s="234" t="s">
        <v>86</v>
      </c>
      <c r="AY164" s="16" t="s">
        <v>127</v>
      </c>
      <c r="BE164" s="235">
        <f>IF(O164="základní",K164,0)</f>
        <v>0</v>
      </c>
      <c r="BF164" s="235">
        <f>IF(O164="snížená",K164,0)</f>
        <v>0</v>
      </c>
      <c r="BG164" s="235">
        <f>IF(O164="zákl. přenesená",K164,0)</f>
        <v>0</v>
      </c>
      <c r="BH164" s="235">
        <f>IF(O164="sníž. přenesená",K164,0)</f>
        <v>0</v>
      </c>
      <c r="BI164" s="235">
        <f>IF(O164="nulová",K164,0)</f>
        <v>0</v>
      </c>
      <c r="BJ164" s="16" t="s">
        <v>82</v>
      </c>
      <c r="BK164" s="235">
        <f>ROUND(P164*H164,2)</f>
        <v>0</v>
      </c>
      <c r="BL164" s="16" t="s">
        <v>133</v>
      </c>
      <c r="BM164" s="234" t="s">
        <v>265</v>
      </c>
    </row>
    <row r="165" s="2" customFormat="1">
      <c r="A165" s="37"/>
      <c r="B165" s="38"/>
      <c r="C165" s="39"/>
      <c r="D165" s="236" t="s">
        <v>135</v>
      </c>
      <c r="E165" s="39"/>
      <c r="F165" s="237" t="s">
        <v>264</v>
      </c>
      <c r="G165" s="39"/>
      <c r="H165" s="39"/>
      <c r="I165" s="238"/>
      <c r="J165" s="238"/>
      <c r="K165" s="39"/>
      <c r="L165" s="39"/>
      <c r="M165" s="43"/>
      <c r="N165" s="239"/>
      <c r="O165" s="240"/>
      <c r="P165" s="90"/>
      <c r="Q165" s="90"/>
      <c r="R165" s="90"/>
      <c r="S165" s="90"/>
      <c r="T165" s="90"/>
      <c r="U165" s="90"/>
      <c r="V165" s="90"/>
      <c r="W165" s="90"/>
      <c r="X165" s="91"/>
      <c r="Y165" s="37"/>
      <c r="Z165" s="37"/>
      <c r="AA165" s="37"/>
      <c r="AB165" s="37"/>
      <c r="AC165" s="37"/>
      <c r="AD165" s="37"/>
      <c r="AE165" s="37"/>
      <c r="AT165" s="16" t="s">
        <v>135</v>
      </c>
      <c r="AU165" s="16" t="s">
        <v>86</v>
      </c>
    </row>
    <row r="166" s="13" customFormat="1">
      <c r="A166" s="13"/>
      <c r="B166" s="241"/>
      <c r="C166" s="242"/>
      <c r="D166" s="236" t="s">
        <v>136</v>
      </c>
      <c r="E166" s="243" t="s">
        <v>1</v>
      </c>
      <c r="F166" s="244" t="s">
        <v>266</v>
      </c>
      <c r="G166" s="242"/>
      <c r="H166" s="245">
        <v>108.05</v>
      </c>
      <c r="I166" s="246"/>
      <c r="J166" s="246"/>
      <c r="K166" s="242"/>
      <c r="L166" s="242"/>
      <c r="M166" s="247"/>
      <c r="N166" s="248"/>
      <c r="O166" s="249"/>
      <c r="P166" s="249"/>
      <c r="Q166" s="249"/>
      <c r="R166" s="249"/>
      <c r="S166" s="249"/>
      <c r="T166" s="249"/>
      <c r="U166" s="249"/>
      <c r="V166" s="249"/>
      <c r="W166" s="249"/>
      <c r="X166" s="250"/>
      <c r="Y166" s="13"/>
      <c r="Z166" s="13"/>
      <c r="AA166" s="13"/>
      <c r="AB166" s="13"/>
      <c r="AC166" s="13"/>
      <c r="AD166" s="13"/>
      <c r="AE166" s="13"/>
      <c r="AT166" s="251" t="s">
        <v>136</v>
      </c>
      <c r="AU166" s="251" t="s">
        <v>86</v>
      </c>
      <c r="AV166" s="13" t="s">
        <v>86</v>
      </c>
      <c r="AW166" s="13" t="s">
        <v>5</v>
      </c>
      <c r="AX166" s="13" t="s">
        <v>77</v>
      </c>
      <c r="AY166" s="251" t="s">
        <v>127</v>
      </c>
    </row>
    <row r="167" s="13" customFormat="1">
      <c r="A167" s="13"/>
      <c r="B167" s="241"/>
      <c r="C167" s="242"/>
      <c r="D167" s="236" t="s">
        <v>136</v>
      </c>
      <c r="E167" s="243" t="s">
        <v>1</v>
      </c>
      <c r="F167" s="244" t="s">
        <v>267</v>
      </c>
      <c r="G167" s="242"/>
      <c r="H167" s="245">
        <v>4.5599999999999996</v>
      </c>
      <c r="I167" s="246"/>
      <c r="J167" s="246"/>
      <c r="K167" s="242"/>
      <c r="L167" s="242"/>
      <c r="M167" s="247"/>
      <c r="N167" s="248"/>
      <c r="O167" s="249"/>
      <c r="P167" s="249"/>
      <c r="Q167" s="249"/>
      <c r="R167" s="249"/>
      <c r="S167" s="249"/>
      <c r="T167" s="249"/>
      <c r="U167" s="249"/>
      <c r="V167" s="249"/>
      <c r="W167" s="249"/>
      <c r="X167" s="250"/>
      <c r="Y167" s="13"/>
      <c r="Z167" s="13"/>
      <c r="AA167" s="13"/>
      <c r="AB167" s="13"/>
      <c r="AC167" s="13"/>
      <c r="AD167" s="13"/>
      <c r="AE167" s="13"/>
      <c r="AT167" s="251" t="s">
        <v>136</v>
      </c>
      <c r="AU167" s="251" t="s">
        <v>86</v>
      </c>
      <c r="AV167" s="13" t="s">
        <v>86</v>
      </c>
      <c r="AW167" s="13" t="s">
        <v>5</v>
      </c>
      <c r="AX167" s="13" t="s">
        <v>77</v>
      </c>
      <c r="AY167" s="251" t="s">
        <v>127</v>
      </c>
    </row>
    <row r="168" s="14" customFormat="1">
      <c r="A168" s="14"/>
      <c r="B168" s="266"/>
      <c r="C168" s="267"/>
      <c r="D168" s="236" t="s">
        <v>136</v>
      </c>
      <c r="E168" s="268" t="s">
        <v>1</v>
      </c>
      <c r="F168" s="269" t="s">
        <v>235</v>
      </c>
      <c r="G168" s="267"/>
      <c r="H168" s="270">
        <v>112.61</v>
      </c>
      <c r="I168" s="271"/>
      <c r="J168" s="271"/>
      <c r="K168" s="267"/>
      <c r="L168" s="267"/>
      <c r="M168" s="272"/>
      <c r="N168" s="273"/>
      <c r="O168" s="274"/>
      <c r="P168" s="274"/>
      <c r="Q168" s="274"/>
      <c r="R168" s="274"/>
      <c r="S168" s="274"/>
      <c r="T168" s="274"/>
      <c r="U168" s="274"/>
      <c r="V168" s="274"/>
      <c r="W168" s="274"/>
      <c r="X168" s="275"/>
      <c r="Y168" s="14"/>
      <c r="Z168" s="14"/>
      <c r="AA168" s="14"/>
      <c r="AB168" s="14"/>
      <c r="AC168" s="14"/>
      <c r="AD168" s="14"/>
      <c r="AE168" s="14"/>
      <c r="AT168" s="276" t="s">
        <v>136</v>
      </c>
      <c r="AU168" s="276" t="s">
        <v>86</v>
      </c>
      <c r="AV168" s="14" t="s">
        <v>133</v>
      </c>
      <c r="AW168" s="14" t="s">
        <v>5</v>
      </c>
      <c r="AX168" s="14" t="s">
        <v>82</v>
      </c>
      <c r="AY168" s="276" t="s">
        <v>127</v>
      </c>
    </row>
    <row r="169" s="2" customFormat="1" ht="21.75" customHeight="1">
      <c r="A169" s="37"/>
      <c r="B169" s="38"/>
      <c r="C169" s="221" t="s">
        <v>187</v>
      </c>
      <c r="D169" s="221" t="s">
        <v>129</v>
      </c>
      <c r="E169" s="222" t="s">
        <v>182</v>
      </c>
      <c r="F169" s="223" t="s">
        <v>183</v>
      </c>
      <c r="G169" s="224" t="s">
        <v>178</v>
      </c>
      <c r="H169" s="225">
        <v>85</v>
      </c>
      <c r="I169" s="226"/>
      <c r="J169" s="226"/>
      <c r="K169" s="227">
        <f>ROUND(P169*H169,2)</f>
        <v>0</v>
      </c>
      <c r="L169" s="228"/>
      <c r="M169" s="43"/>
      <c r="N169" s="229" t="s">
        <v>1</v>
      </c>
      <c r="O169" s="230" t="s">
        <v>40</v>
      </c>
      <c r="P169" s="231">
        <f>I169+J169</f>
        <v>0</v>
      </c>
      <c r="Q169" s="231">
        <f>ROUND(I169*H169,2)</f>
        <v>0</v>
      </c>
      <c r="R169" s="231">
        <f>ROUND(J169*H169,2)</f>
        <v>0</v>
      </c>
      <c r="S169" s="90"/>
      <c r="T169" s="232">
        <f>S169*H169</f>
        <v>0</v>
      </c>
      <c r="U169" s="232">
        <v>0</v>
      </c>
      <c r="V169" s="232">
        <f>U169*H169</f>
        <v>0</v>
      </c>
      <c r="W169" s="232">
        <v>0</v>
      </c>
      <c r="X169" s="233">
        <f>W169*H169</f>
        <v>0</v>
      </c>
      <c r="Y169" s="37"/>
      <c r="Z169" s="37"/>
      <c r="AA169" s="37"/>
      <c r="AB169" s="37"/>
      <c r="AC169" s="37"/>
      <c r="AD169" s="37"/>
      <c r="AE169" s="37"/>
      <c r="AR169" s="234" t="s">
        <v>133</v>
      </c>
      <c r="AT169" s="234" t="s">
        <v>129</v>
      </c>
      <c r="AU169" s="234" t="s">
        <v>86</v>
      </c>
      <c r="AY169" s="16" t="s">
        <v>127</v>
      </c>
      <c r="BE169" s="235">
        <f>IF(O169="základní",K169,0)</f>
        <v>0</v>
      </c>
      <c r="BF169" s="235">
        <f>IF(O169="snížená",K169,0)</f>
        <v>0</v>
      </c>
      <c r="BG169" s="235">
        <f>IF(O169="zákl. přenesená",K169,0)</f>
        <v>0</v>
      </c>
      <c r="BH169" s="235">
        <f>IF(O169="sníž. přenesená",K169,0)</f>
        <v>0</v>
      </c>
      <c r="BI169" s="235">
        <f>IF(O169="nulová",K169,0)</f>
        <v>0</v>
      </c>
      <c r="BJ169" s="16" t="s">
        <v>82</v>
      </c>
      <c r="BK169" s="235">
        <f>ROUND(P169*H169,2)</f>
        <v>0</v>
      </c>
      <c r="BL169" s="16" t="s">
        <v>133</v>
      </c>
      <c r="BM169" s="234" t="s">
        <v>268</v>
      </c>
    </row>
    <row r="170" s="2" customFormat="1">
      <c r="A170" s="37"/>
      <c r="B170" s="38"/>
      <c r="C170" s="39"/>
      <c r="D170" s="236" t="s">
        <v>135</v>
      </c>
      <c r="E170" s="39"/>
      <c r="F170" s="237" t="s">
        <v>183</v>
      </c>
      <c r="G170" s="39"/>
      <c r="H170" s="39"/>
      <c r="I170" s="238"/>
      <c r="J170" s="238"/>
      <c r="K170" s="39"/>
      <c r="L170" s="39"/>
      <c r="M170" s="43"/>
      <c r="N170" s="239"/>
      <c r="O170" s="240"/>
      <c r="P170" s="90"/>
      <c r="Q170" s="90"/>
      <c r="R170" s="90"/>
      <c r="S170" s="90"/>
      <c r="T170" s="90"/>
      <c r="U170" s="90"/>
      <c r="V170" s="90"/>
      <c r="W170" s="90"/>
      <c r="X170" s="91"/>
      <c r="Y170" s="37"/>
      <c r="Z170" s="37"/>
      <c r="AA170" s="37"/>
      <c r="AB170" s="37"/>
      <c r="AC170" s="37"/>
      <c r="AD170" s="37"/>
      <c r="AE170" s="37"/>
      <c r="AT170" s="16" t="s">
        <v>135</v>
      </c>
      <c r="AU170" s="16" t="s">
        <v>86</v>
      </c>
    </row>
    <row r="171" s="12" customFormat="1" ht="22.8" customHeight="1">
      <c r="A171" s="12"/>
      <c r="B171" s="204"/>
      <c r="C171" s="205"/>
      <c r="D171" s="206" t="s">
        <v>76</v>
      </c>
      <c r="E171" s="219" t="s">
        <v>86</v>
      </c>
      <c r="F171" s="219" t="s">
        <v>269</v>
      </c>
      <c r="G171" s="205"/>
      <c r="H171" s="205"/>
      <c r="I171" s="208"/>
      <c r="J171" s="208"/>
      <c r="K171" s="220">
        <f>BK171</f>
        <v>0</v>
      </c>
      <c r="L171" s="205"/>
      <c r="M171" s="210"/>
      <c r="N171" s="211"/>
      <c r="O171" s="212"/>
      <c r="P171" s="212"/>
      <c r="Q171" s="213">
        <f>SUM(Q172:Q179)</f>
        <v>0</v>
      </c>
      <c r="R171" s="213">
        <f>SUM(R172:R179)</f>
        <v>0</v>
      </c>
      <c r="S171" s="212"/>
      <c r="T171" s="214">
        <f>SUM(T172:T179)</f>
        <v>0</v>
      </c>
      <c r="U171" s="212"/>
      <c r="V171" s="214">
        <f>SUM(V172:V179)</f>
        <v>34.775467499999998</v>
      </c>
      <c r="W171" s="212"/>
      <c r="X171" s="215">
        <f>SUM(X172:X179)</f>
        <v>0</v>
      </c>
      <c r="Y171" s="12"/>
      <c r="Z171" s="12"/>
      <c r="AA171" s="12"/>
      <c r="AB171" s="12"/>
      <c r="AC171" s="12"/>
      <c r="AD171" s="12"/>
      <c r="AE171" s="12"/>
      <c r="AR171" s="216" t="s">
        <v>82</v>
      </c>
      <c r="AT171" s="217" t="s">
        <v>76</v>
      </c>
      <c r="AU171" s="217" t="s">
        <v>82</v>
      </c>
      <c r="AY171" s="216" t="s">
        <v>127</v>
      </c>
      <c r="BK171" s="218">
        <f>SUM(BK172:BK179)</f>
        <v>0</v>
      </c>
    </row>
    <row r="172" s="2" customFormat="1" ht="33" customHeight="1">
      <c r="A172" s="37"/>
      <c r="B172" s="38"/>
      <c r="C172" s="221" t="s">
        <v>191</v>
      </c>
      <c r="D172" s="221" t="s">
        <v>129</v>
      </c>
      <c r="E172" s="222" t="s">
        <v>270</v>
      </c>
      <c r="F172" s="223" t="s">
        <v>271</v>
      </c>
      <c r="G172" s="224" t="s">
        <v>272</v>
      </c>
      <c r="H172" s="225">
        <v>90</v>
      </c>
      <c r="I172" s="226"/>
      <c r="J172" s="226"/>
      <c r="K172" s="227">
        <f>ROUND(P172*H172,2)</f>
        <v>0</v>
      </c>
      <c r="L172" s="228"/>
      <c r="M172" s="43"/>
      <c r="N172" s="229" t="s">
        <v>1</v>
      </c>
      <c r="O172" s="230" t="s">
        <v>40</v>
      </c>
      <c r="P172" s="231">
        <f>I172+J172</f>
        <v>0</v>
      </c>
      <c r="Q172" s="231">
        <f>ROUND(I172*H172,2)</f>
        <v>0</v>
      </c>
      <c r="R172" s="231">
        <f>ROUND(J172*H172,2)</f>
        <v>0</v>
      </c>
      <c r="S172" s="90"/>
      <c r="T172" s="232">
        <f>S172*H172</f>
        <v>0</v>
      </c>
      <c r="U172" s="232">
        <v>0.22656999999999999</v>
      </c>
      <c r="V172" s="232">
        <f>U172*H172</f>
        <v>20.391300000000001</v>
      </c>
      <c r="W172" s="232">
        <v>0</v>
      </c>
      <c r="X172" s="233">
        <f>W172*H172</f>
        <v>0</v>
      </c>
      <c r="Y172" s="37"/>
      <c r="Z172" s="37"/>
      <c r="AA172" s="37"/>
      <c r="AB172" s="37"/>
      <c r="AC172" s="37"/>
      <c r="AD172" s="37"/>
      <c r="AE172" s="37"/>
      <c r="AR172" s="234" t="s">
        <v>133</v>
      </c>
      <c r="AT172" s="234" t="s">
        <v>129</v>
      </c>
      <c r="AU172" s="234" t="s">
        <v>86</v>
      </c>
      <c r="AY172" s="16" t="s">
        <v>127</v>
      </c>
      <c r="BE172" s="235">
        <f>IF(O172="základní",K172,0)</f>
        <v>0</v>
      </c>
      <c r="BF172" s="235">
        <f>IF(O172="snížená",K172,0)</f>
        <v>0</v>
      </c>
      <c r="BG172" s="235">
        <f>IF(O172="zákl. přenesená",K172,0)</f>
        <v>0</v>
      </c>
      <c r="BH172" s="235">
        <f>IF(O172="sníž. přenesená",K172,0)</f>
        <v>0</v>
      </c>
      <c r="BI172" s="235">
        <f>IF(O172="nulová",K172,0)</f>
        <v>0</v>
      </c>
      <c r="BJ172" s="16" t="s">
        <v>82</v>
      </c>
      <c r="BK172" s="235">
        <f>ROUND(P172*H172,2)</f>
        <v>0</v>
      </c>
      <c r="BL172" s="16" t="s">
        <v>133</v>
      </c>
      <c r="BM172" s="234" t="s">
        <v>273</v>
      </c>
    </row>
    <row r="173" s="2" customFormat="1">
      <c r="A173" s="37"/>
      <c r="B173" s="38"/>
      <c r="C173" s="39"/>
      <c r="D173" s="236" t="s">
        <v>135</v>
      </c>
      <c r="E173" s="39"/>
      <c r="F173" s="237" t="s">
        <v>271</v>
      </c>
      <c r="G173" s="39"/>
      <c r="H173" s="39"/>
      <c r="I173" s="238"/>
      <c r="J173" s="238"/>
      <c r="K173" s="39"/>
      <c r="L173" s="39"/>
      <c r="M173" s="43"/>
      <c r="N173" s="239"/>
      <c r="O173" s="240"/>
      <c r="P173" s="90"/>
      <c r="Q173" s="90"/>
      <c r="R173" s="90"/>
      <c r="S173" s="90"/>
      <c r="T173" s="90"/>
      <c r="U173" s="90"/>
      <c r="V173" s="90"/>
      <c r="W173" s="90"/>
      <c r="X173" s="91"/>
      <c r="Y173" s="37"/>
      <c r="Z173" s="37"/>
      <c r="AA173" s="37"/>
      <c r="AB173" s="37"/>
      <c r="AC173" s="37"/>
      <c r="AD173" s="37"/>
      <c r="AE173" s="37"/>
      <c r="AT173" s="16" t="s">
        <v>135</v>
      </c>
      <c r="AU173" s="16" t="s">
        <v>86</v>
      </c>
    </row>
    <row r="174" s="13" customFormat="1">
      <c r="A174" s="13"/>
      <c r="B174" s="241"/>
      <c r="C174" s="242"/>
      <c r="D174" s="236" t="s">
        <v>136</v>
      </c>
      <c r="E174" s="243" t="s">
        <v>1</v>
      </c>
      <c r="F174" s="244" t="s">
        <v>274</v>
      </c>
      <c r="G174" s="242"/>
      <c r="H174" s="245">
        <v>90</v>
      </c>
      <c r="I174" s="246"/>
      <c r="J174" s="246"/>
      <c r="K174" s="242"/>
      <c r="L174" s="242"/>
      <c r="M174" s="247"/>
      <c r="N174" s="248"/>
      <c r="O174" s="249"/>
      <c r="P174" s="249"/>
      <c r="Q174" s="249"/>
      <c r="R174" s="249"/>
      <c r="S174" s="249"/>
      <c r="T174" s="249"/>
      <c r="U174" s="249"/>
      <c r="V174" s="249"/>
      <c r="W174" s="249"/>
      <c r="X174" s="250"/>
      <c r="Y174" s="13"/>
      <c r="Z174" s="13"/>
      <c r="AA174" s="13"/>
      <c r="AB174" s="13"/>
      <c r="AC174" s="13"/>
      <c r="AD174" s="13"/>
      <c r="AE174" s="13"/>
      <c r="AT174" s="251" t="s">
        <v>136</v>
      </c>
      <c r="AU174" s="251" t="s">
        <v>86</v>
      </c>
      <c r="AV174" s="13" t="s">
        <v>86</v>
      </c>
      <c r="AW174" s="13" t="s">
        <v>5</v>
      </c>
      <c r="AX174" s="13" t="s">
        <v>82</v>
      </c>
      <c r="AY174" s="251" t="s">
        <v>127</v>
      </c>
    </row>
    <row r="175" s="2" customFormat="1" ht="24.15" customHeight="1">
      <c r="A175" s="37"/>
      <c r="B175" s="38"/>
      <c r="C175" s="221" t="s">
        <v>195</v>
      </c>
      <c r="D175" s="221" t="s">
        <v>129</v>
      </c>
      <c r="E175" s="222" t="s">
        <v>275</v>
      </c>
      <c r="F175" s="223" t="s">
        <v>276</v>
      </c>
      <c r="G175" s="224" t="s">
        <v>178</v>
      </c>
      <c r="H175" s="225">
        <v>85</v>
      </c>
      <c r="I175" s="226"/>
      <c r="J175" s="226"/>
      <c r="K175" s="227">
        <f>ROUND(P175*H175,2)</f>
        <v>0</v>
      </c>
      <c r="L175" s="228"/>
      <c r="M175" s="43"/>
      <c r="N175" s="229" t="s">
        <v>1</v>
      </c>
      <c r="O175" s="230" t="s">
        <v>40</v>
      </c>
      <c r="P175" s="231">
        <f>I175+J175</f>
        <v>0</v>
      </c>
      <c r="Q175" s="231">
        <f>ROUND(I175*H175,2)</f>
        <v>0</v>
      </c>
      <c r="R175" s="231">
        <f>ROUND(J175*H175,2)</f>
        <v>0</v>
      </c>
      <c r="S175" s="90"/>
      <c r="T175" s="232">
        <f>S175*H175</f>
        <v>0</v>
      </c>
      <c r="U175" s="232">
        <v>0</v>
      </c>
      <c r="V175" s="232">
        <f>U175*H175</f>
        <v>0</v>
      </c>
      <c r="W175" s="232">
        <v>0</v>
      </c>
      <c r="X175" s="233">
        <f>W175*H175</f>
        <v>0</v>
      </c>
      <c r="Y175" s="37"/>
      <c r="Z175" s="37"/>
      <c r="AA175" s="37"/>
      <c r="AB175" s="37"/>
      <c r="AC175" s="37"/>
      <c r="AD175" s="37"/>
      <c r="AE175" s="37"/>
      <c r="AR175" s="234" t="s">
        <v>133</v>
      </c>
      <c r="AT175" s="234" t="s">
        <v>129</v>
      </c>
      <c r="AU175" s="234" t="s">
        <v>86</v>
      </c>
      <c r="AY175" s="16" t="s">
        <v>127</v>
      </c>
      <c r="BE175" s="235">
        <f>IF(O175="základní",K175,0)</f>
        <v>0</v>
      </c>
      <c r="BF175" s="235">
        <f>IF(O175="snížená",K175,0)</f>
        <v>0</v>
      </c>
      <c r="BG175" s="235">
        <f>IF(O175="zákl. přenesená",K175,0)</f>
        <v>0</v>
      </c>
      <c r="BH175" s="235">
        <f>IF(O175="sníž. přenesená",K175,0)</f>
        <v>0</v>
      </c>
      <c r="BI175" s="235">
        <f>IF(O175="nulová",K175,0)</f>
        <v>0</v>
      </c>
      <c r="BJ175" s="16" t="s">
        <v>82</v>
      </c>
      <c r="BK175" s="235">
        <f>ROUND(P175*H175,2)</f>
        <v>0</v>
      </c>
      <c r="BL175" s="16" t="s">
        <v>133</v>
      </c>
      <c r="BM175" s="234" t="s">
        <v>277</v>
      </c>
    </row>
    <row r="176" s="2" customFormat="1">
      <c r="A176" s="37"/>
      <c r="B176" s="38"/>
      <c r="C176" s="39"/>
      <c r="D176" s="236" t="s">
        <v>135</v>
      </c>
      <c r="E176" s="39"/>
      <c r="F176" s="237" t="s">
        <v>276</v>
      </c>
      <c r="G176" s="39"/>
      <c r="H176" s="39"/>
      <c r="I176" s="238"/>
      <c r="J176" s="238"/>
      <c r="K176" s="39"/>
      <c r="L176" s="39"/>
      <c r="M176" s="43"/>
      <c r="N176" s="239"/>
      <c r="O176" s="240"/>
      <c r="P176" s="90"/>
      <c r="Q176" s="90"/>
      <c r="R176" s="90"/>
      <c r="S176" s="90"/>
      <c r="T176" s="90"/>
      <c r="U176" s="90"/>
      <c r="V176" s="90"/>
      <c r="W176" s="90"/>
      <c r="X176" s="91"/>
      <c r="Y176" s="37"/>
      <c r="Z176" s="37"/>
      <c r="AA176" s="37"/>
      <c r="AB176" s="37"/>
      <c r="AC176" s="37"/>
      <c r="AD176" s="37"/>
      <c r="AE176" s="37"/>
      <c r="AT176" s="16" t="s">
        <v>135</v>
      </c>
      <c r="AU176" s="16" t="s">
        <v>86</v>
      </c>
    </row>
    <row r="177" s="2" customFormat="1" ht="16.5" customHeight="1">
      <c r="A177" s="37"/>
      <c r="B177" s="38"/>
      <c r="C177" s="221" t="s">
        <v>9</v>
      </c>
      <c r="D177" s="221" t="s">
        <v>129</v>
      </c>
      <c r="E177" s="222" t="s">
        <v>278</v>
      </c>
      <c r="F177" s="223" t="s">
        <v>279</v>
      </c>
      <c r="G177" s="224" t="s">
        <v>132</v>
      </c>
      <c r="H177" s="225">
        <v>6.375</v>
      </c>
      <c r="I177" s="226"/>
      <c r="J177" s="226"/>
      <c r="K177" s="227">
        <f>ROUND(P177*H177,2)</f>
        <v>0</v>
      </c>
      <c r="L177" s="228"/>
      <c r="M177" s="43"/>
      <c r="N177" s="229" t="s">
        <v>1</v>
      </c>
      <c r="O177" s="230" t="s">
        <v>40</v>
      </c>
      <c r="P177" s="231">
        <f>I177+J177</f>
        <v>0</v>
      </c>
      <c r="Q177" s="231">
        <f>ROUND(I177*H177,2)</f>
        <v>0</v>
      </c>
      <c r="R177" s="231">
        <f>ROUND(J177*H177,2)</f>
        <v>0</v>
      </c>
      <c r="S177" s="90"/>
      <c r="T177" s="232">
        <f>S177*H177</f>
        <v>0</v>
      </c>
      <c r="U177" s="232">
        <v>2.2563399999999998</v>
      </c>
      <c r="V177" s="232">
        <f>U177*H177</f>
        <v>14.384167499999998</v>
      </c>
      <c r="W177" s="232">
        <v>0</v>
      </c>
      <c r="X177" s="233">
        <f>W177*H177</f>
        <v>0</v>
      </c>
      <c r="Y177" s="37"/>
      <c r="Z177" s="37"/>
      <c r="AA177" s="37"/>
      <c r="AB177" s="37"/>
      <c r="AC177" s="37"/>
      <c r="AD177" s="37"/>
      <c r="AE177" s="37"/>
      <c r="AR177" s="234" t="s">
        <v>133</v>
      </c>
      <c r="AT177" s="234" t="s">
        <v>129</v>
      </c>
      <c r="AU177" s="234" t="s">
        <v>86</v>
      </c>
      <c r="AY177" s="16" t="s">
        <v>127</v>
      </c>
      <c r="BE177" s="235">
        <f>IF(O177="základní",K177,0)</f>
        <v>0</v>
      </c>
      <c r="BF177" s="235">
        <f>IF(O177="snížená",K177,0)</f>
        <v>0</v>
      </c>
      <c r="BG177" s="235">
        <f>IF(O177="zákl. přenesená",K177,0)</f>
        <v>0</v>
      </c>
      <c r="BH177" s="235">
        <f>IF(O177="sníž. přenesená",K177,0)</f>
        <v>0</v>
      </c>
      <c r="BI177" s="235">
        <f>IF(O177="nulová",K177,0)</f>
        <v>0</v>
      </c>
      <c r="BJ177" s="16" t="s">
        <v>82</v>
      </c>
      <c r="BK177" s="235">
        <f>ROUND(P177*H177,2)</f>
        <v>0</v>
      </c>
      <c r="BL177" s="16" t="s">
        <v>133</v>
      </c>
      <c r="BM177" s="234" t="s">
        <v>280</v>
      </c>
    </row>
    <row r="178" s="2" customFormat="1">
      <c r="A178" s="37"/>
      <c r="B178" s="38"/>
      <c r="C178" s="39"/>
      <c r="D178" s="236" t="s">
        <v>135</v>
      </c>
      <c r="E178" s="39"/>
      <c r="F178" s="237" t="s">
        <v>279</v>
      </c>
      <c r="G178" s="39"/>
      <c r="H178" s="39"/>
      <c r="I178" s="238"/>
      <c r="J178" s="238"/>
      <c r="K178" s="39"/>
      <c r="L178" s="39"/>
      <c r="M178" s="43"/>
      <c r="N178" s="239"/>
      <c r="O178" s="240"/>
      <c r="P178" s="90"/>
      <c r="Q178" s="90"/>
      <c r="R178" s="90"/>
      <c r="S178" s="90"/>
      <c r="T178" s="90"/>
      <c r="U178" s="90"/>
      <c r="V178" s="90"/>
      <c r="W178" s="90"/>
      <c r="X178" s="91"/>
      <c r="Y178" s="37"/>
      <c r="Z178" s="37"/>
      <c r="AA178" s="37"/>
      <c r="AB178" s="37"/>
      <c r="AC178" s="37"/>
      <c r="AD178" s="37"/>
      <c r="AE178" s="37"/>
      <c r="AT178" s="16" t="s">
        <v>135</v>
      </c>
      <c r="AU178" s="16" t="s">
        <v>86</v>
      </c>
    </row>
    <row r="179" s="13" customFormat="1">
      <c r="A179" s="13"/>
      <c r="B179" s="241"/>
      <c r="C179" s="242"/>
      <c r="D179" s="236" t="s">
        <v>136</v>
      </c>
      <c r="E179" s="243" t="s">
        <v>1</v>
      </c>
      <c r="F179" s="244" t="s">
        <v>281</v>
      </c>
      <c r="G179" s="242"/>
      <c r="H179" s="245">
        <v>6.375</v>
      </c>
      <c r="I179" s="246"/>
      <c r="J179" s="246"/>
      <c r="K179" s="242"/>
      <c r="L179" s="242"/>
      <c r="M179" s="247"/>
      <c r="N179" s="248"/>
      <c r="O179" s="249"/>
      <c r="P179" s="249"/>
      <c r="Q179" s="249"/>
      <c r="R179" s="249"/>
      <c r="S179" s="249"/>
      <c r="T179" s="249"/>
      <c r="U179" s="249"/>
      <c r="V179" s="249"/>
      <c r="W179" s="249"/>
      <c r="X179" s="250"/>
      <c r="Y179" s="13"/>
      <c r="Z179" s="13"/>
      <c r="AA179" s="13"/>
      <c r="AB179" s="13"/>
      <c r="AC179" s="13"/>
      <c r="AD179" s="13"/>
      <c r="AE179" s="13"/>
      <c r="AT179" s="251" t="s">
        <v>136</v>
      </c>
      <c r="AU179" s="251" t="s">
        <v>86</v>
      </c>
      <c r="AV179" s="13" t="s">
        <v>86</v>
      </c>
      <c r="AW179" s="13" t="s">
        <v>5</v>
      </c>
      <c r="AX179" s="13" t="s">
        <v>82</v>
      </c>
      <c r="AY179" s="251" t="s">
        <v>127</v>
      </c>
    </row>
    <row r="180" s="12" customFormat="1" ht="22.8" customHeight="1">
      <c r="A180" s="12"/>
      <c r="B180" s="204"/>
      <c r="C180" s="205"/>
      <c r="D180" s="206" t="s">
        <v>76</v>
      </c>
      <c r="E180" s="219" t="s">
        <v>133</v>
      </c>
      <c r="F180" s="219" t="s">
        <v>282</v>
      </c>
      <c r="G180" s="205"/>
      <c r="H180" s="205"/>
      <c r="I180" s="208"/>
      <c r="J180" s="208"/>
      <c r="K180" s="220">
        <f>BK180</f>
        <v>0</v>
      </c>
      <c r="L180" s="205"/>
      <c r="M180" s="210"/>
      <c r="N180" s="211"/>
      <c r="O180" s="212"/>
      <c r="P180" s="212"/>
      <c r="Q180" s="213">
        <f>SUM(Q181:Q186)</f>
        <v>0</v>
      </c>
      <c r="R180" s="213">
        <f>SUM(R181:R186)</f>
        <v>0</v>
      </c>
      <c r="S180" s="212"/>
      <c r="T180" s="214">
        <f>SUM(T181:T186)</f>
        <v>0</v>
      </c>
      <c r="U180" s="212"/>
      <c r="V180" s="214">
        <f>SUM(V181:V186)</f>
        <v>5.1050790000000008</v>
      </c>
      <c r="W180" s="212"/>
      <c r="X180" s="215">
        <f>SUM(X181:X186)</f>
        <v>0</v>
      </c>
      <c r="Y180" s="12"/>
      <c r="Z180" s="12"/>
      <c r="AA180" s="12"/>
      <c r="AB180" s="12"/>
      <c r="AC180" s="12"/>
      <c r="AD180" s="12"/>
      <c r="AE180" s="12"/>
      <c r="AR180" s="216" t="s">
        <v>82</v>
      </c>
      <c r="AT180" s="217" t="s">
        <v>76</v>
      </c>
      <c r="AU180" s="217" t="s">
        <v>82</v>
      </c>
      <c r="AY180" s="216" t="s">
        <v>127</v>
      </c>
      <c r="BK180" s="218">
        <f>SUM(BK181:BK186)</f>
        <v>0</v>
      </c>
    </row>
    <row r="181" s="2" customFormat="1" ht="16.5" customHeight="1">
      <c r="A181" s="37"/>
      <c r="B181" s="38"/>
      <c r="C181" s="221" t="s">
        <v>202</v>
      </c>
      <c r="D181" s="221" t="s">
        <v>129</v>
      </c>
      <c r="E181" s="222" t="s">
        <v>283</v>
      </c>
      <c r="F181" s="223" t="s">
        <v>284</v>
      </c>
      <c r="G181" s="224" t="s">
        <v>132</v>
      </c>
      <c r="H181" s="225">
        <v>2.7000000000000002</v>
      </c>
      <c r="I181" s="226"/>
      <c r="J181" s="226"/>
      <c r="K181" s="227">
        <f>ROUND(P181*H181,2)</f>
        <v>0</v>
      </c>
      <c r="L181" s="228"/>
      <c r="M181" s="43"/>
      <c r="N181" s="229" t="s">
        <v>1</v>
      </c>
      <c r="O181" s="230" t="s">
        <v>40</v>
      </c>
      <c r="P181" s="231">
        <f>I181+J181</f>
        <v>0</v>
      </c>
      <c r="Q181" s="231">
        <f>ROUND(I181*H181,2)</f>
        <v>0</v>
      </c>
      <c r="R181" s="231">
        <f>ROUND(J181*H181,2)</f>
        <v>0</v>
      </c>
      <c r="S181" s="90"/>
      <c r="T181" s="232">
        <f>S181*H181</f>
        <v>0</v>
      </c>
      <c r="U181" s="232">
        <v>1.8907700000000001</v>
      </c>
      <c r="V181" s="232">
        <f>U181*H181</f>
        <v>5.1050790000000008</v>
      </c>
      <c r="W181" s="232">
        <v>0</v>
      </c>
      <c r="X181" s="233">
        <f>W181*H181</f>
        <v>0</v>
      </c>
      <c r="Y181" s="37"/>
      <c r="Z181" s="37"/>
      <c r="AA181" s="37"/>
      <c r="AB181" s="37"/>
      <c r="AC181" s="37"/>
      <c r="AD181" s="37"/>
      <c r="AE181" s="37"/>
      <c r="AR181" s="234" t="s">
        <v>133</v>
      </c>
      <c r="AT181" s="234" t="s">
        <v>129</v>
      </c>
      <c r="AU181" s="234" t="s">
        <v>86</v>
      </c>
      <c r="AY181" s="16" t="s">
        <v>127</v>
      </c>
      <c r="BE181" s="235">
        <f>IF(O181="základní",K181,0)</f>
        <v>0</v>
      </c>
      <c r="BF181" s="235">
        <f>IF(O181="snížená",K181,0)</f>
        <v>0</v>
      </c>
      <c r="BG181" s="235">
        <f>IF(O181="zákl. přenesená",K181,0)</f>
        <v>0</v>
      </c>
      <c r="BH181" s="235">
        <f>IF(O181="sníž. přenesená",K181,0)</f>
        <v>0</v>
      </c>
      <c r="BI181" s="235">
        <f>IF(O181="nulová",K181,0)</f>
        <v>0</v>
      </c>
      <c r="BJ181" s="16" t="s">
        <v>82</v>
      </c>
      <c r="BK181" s="235">
        <f>ROUND(P181*H181,2)</f>
        <v>0</v>
      </c>
      <c r="BL181" s="16" t="s">
        <v>133</v>
      </c>
      <c r="BM181" s="234" t="s">
        <v>285</v>
      </c>
    </row>
    <row r="182" s="2" customFormat="1">
      <c r="A182" s="37"/>
      <c r="B182" s="38"/>
      <c r="C182" s="39"/>
      <c r="D182" s="236" t="s">
        <v>135</v>
      </c>
      <c r="E182" s="39"/>
      <c r="F182" s="237" t="s">
        <v>284</v>
      </c>
      <c r="G182" s="39"/>
      <c r="H182" s="39"/>
      <c r="I182" s="238"/>
      <c r="J182" s="238"/>
      <c r="K182" s="39"/>
      <c r="L182" s="39"/>
      <c r="M182" s="43"/>
      <c r="N182" s="239"/>
      <c r="O182" s="240"/>
      <c r="P182" s="90"/>
      <c r="Q182" s="90"/>
      <c r="R182" s="90"/>
      <c r="S182" s="90"/>
      <c r="T182" s="90"/>
      <c r="U182" s="90"/>
      <c r="V182" s="90"/>
      <c r="W182" s="90"/>
      <c r="X182" s="91"/>
      <c r="Y182" s="37"/>
      <c r="Z182" s="37"/>
      <c r="AA182" s="37"/>
      <c r="AB182" s="37"/>
      <c r="AC182" s="37"/>
      <c r="AD182" s="37"/>
      <c r="AE182" s="37"/>
      <c r="AT182" s="16" t="s">
        <v>135</v>
      </c>
      <c r="AU182" s="16" t="s">
        <v>86</v>
      </c>
    </row>
    <row r="183" s="13" customFormat="1">
      <c r="A183" s="13"/>
      <c r="B183" s="241"/>
      <c r="C183" s="242"/>
      <c r="D183" s="236" t="s">
        <v>136</v>
      </c>
      <c r="E183" s="243" t="s">
        <v>1</v>
      </c>
      <c r="F183" s="244" t="s">
        <v>286</v>
      </c>
      <c r="G183" s="242"/>
      <c r="H183" s="245">
        <v>2.7000000000000002</v>
      </c>
      <c r="I183" s="246"/>
      <c r="J183" s="246"/>
      <c r="K183" s="242"/>
      <c r="L183" s="242"/>
      <c r="M183" s="247"/>
      <c r="N183" s="248"/>
      <c r="O183" s="249"/>
      <c r="P183" s="249"/>
      <c r="Q183" s="249"/>
      <c r="R183" s="249"/>
      <c r="S183" s="249"/>
      <c r="T183" s="249"/>
      <c r="U183" s="249"/>
      <c r="V183" s="249"/>
      <c r="W183" s="249"/>
      <c r="X183" s="250"/>
      <c r="Y183" s="13"/>
      <c r="Z183" s="13"/>
      <c r="AA183" s="13"/>
      <c r="AB183" s="13"/>
      <c r="AC183" s="13"/>
      <c r="AD183" s="13"/>
      <c r="AE183" s="13"/>
      <c r="AT183" s="251" t="s">
        <v>136</v>
      </c>
      <c r="AU183" s="251" t="s">
        <v>86</v>
      </c>
      <c r="AV183" s="13" t="s">
        <v>86</v>
      </c>
      <c r="AW183" s="13" t="s">
        <v>5</v>
      </c>
      <c r="AX183" s="13" t="s">
        <v>82</v>
      </c>
      <c r="AY183" s="251" t="s">
        <v>127</v>
      </c>
    </row>
    <row r="184" s="2" customFormat="1" ht="24.15" customHeight="1">
      <c r="A184" s="37"/>
      <c r="B184" s="38"/>
      <c r="C184" s="221" t="s">
        <v>206</v>
      </c>
      <c r="D184" s="221" t="s">
        <v>129</v>
      </c>
      <c r="E184" s="222" t="s">
        <v>287</v>
      </c>
      <c r="F184" s="223" t="s">
        <v>288</v>
      </c>
      <c r="G184" s="224" t="s">
        <v>178</v>
      </c>
      <c r="H184" s="225">
        <v>25.5</v>
      </c>
      <c r="I184" s="226"/>
      <c r="J184" s="226"/>
      <c r="K184" s="227">
        <f>ROUND(P184*H184,2)</f>
        <v>0</v>
      </c>
      <c r="L184" s="228"/>
      <c r="M184" s="43"/>
      <c r="N184" s="229" t="s">
        <v>1</v>
      </c>
      <c r="O184" s="230" t="s">
        <v>40</v>
      </c>
      <c r="P184" s="231">
        <f>I184+J184</f>
        <v>0</v>
      </c>
      <c r="Q184" s="231">
        <f>ROUND(I184*H184,2)</f>
        <v>0</v>
      </c>
      <c r="R184" s="231">
        <f>ROUND(J184*H184,2)</f>
        <v>0</v>
      </c>
      <c r="S184" s="90"/>
      <c r="T184" s="232">
        <f>S184*H184</f>
        <v>0</v>
      </c>
      <c r="U184" s="232">
        <v>0</v>
      </c>
      <c r="V184" s="232">
        <f>U184*H184</f>
        <v>0</v>
      </c>
      <c r="W184" s="232">
        <v>0</v>
      </c>
      <c r="X184" s="233">
        <f>W184*H184</f>
        <v>0</v>
      </c>
      <c r="Y184" s="37"/>
      <c r="Z184" s="37"/>
      <c r="AA184" s="37"/>
      <c r="AB184" s="37"/>
      <c r="AC184" s="37"/>
      <c r="AD184" s="37"/>
      <c r="AE184" s="37"/>
      <c r="AR184" s="234" t="s">
        <v>133</v>
      </c>
      <c r="AT184" s="234" t="s">
        <v>129</v>
      </c>
      <c r="AU184" s="234" t="s">
        <v>86</v>
      </c>
      <c r="AY184" s="16" t="s">
        <v>127</v>
      </c>
      <c r="BE184" s="235">
        <f>IF(O184="základní",K184,0)</f>
        <v>0</v>
      </c>
      <c r="BF184" s="235">
        <f>IF(O184="snížená",K184,0)</f>
        <v>0</v>
      </c>
      <c r="BG184" s="235">
        <f>IF(O184="zákl. přenesená",K184,0)</f>
        <v>0</v>
      </c>
      <c r="BH184" s="235">
        <f>IF(O184="sníž. přenesená",K184,0)</f>
        <v>0</v>
      </c>
      <c r="BI184" s="235">
        <f>IF(O184="nulová",K184,0)</f>
        <v>0</v>
      </c>
      <c r="BJ184" s="16" t="s">
        <v>82</v>
      </c>
      <c r="BK184" s="235">
        <f>ROUND(P184*H184,2)</f>
        <v>0</v>
      </c>
      <c r="BL184" s="16" t="s">
        <v>133</v>
      </c>
      <c r="BM184" s="234" t="s">
        <v>289</v>
      </c>
    </row>
    <row r="185" s="2" customFormat="1">
      <c r="A185" s="37"/>
      <c r="B185" s="38"/>
      <c r="C185" s="39"/>
      <c r="D185" s="236" t="s">
        <v>135</v>
      </c>
      <c r="E185" s="39"/>
      <c r="F185" s="237" t="s">
        <v>288</v>
      </c>
      <c r="G185" s="39"/>
      <c r="H185" s="39"/>
      <c r="I185" s="238"/>
      <c r="J185" s="238"/>
      <c r="K185" s="39"/>
      <c r="L185" s="39"/>
      <c r="M185" s="43"/>
      <c r="N185" s="239"/>
      <c r="O185" s="240"/>
      <c r="P185" s="90"/>
      <c r="Q185" s="90"/>
      <c r="R185" s="90"/>
      <c r="S185" s="90"/>
      <c r="T185" s="90"/>
      <c r="U185" s="90"/>
      <c r="V185" s="90"/>
      <c r="W185" s="90"/>
      <c r="X185" s="91"/>
      <c r="Y185" s="37"/>
      <c r="Z185" s="37"/>
      <c r="AA185" s="37"/>
      <c r="AB185" s="37"/>
      <c r="AC185" s="37"/>
      <c r="AD185" s="37"/>
      <c r="AE185" s="37"/>
      <c r="AT185" s="16" t="s">
        <v>135</v>
      </c>
      <c r="AU185" s="16" t="s">
        <v>86</v>
      </c>
    </row>
    <row r="186" s="13" customFormat="1">
      <c r="A186" s="13"/>
      <c r="B186" s="241"/>
      <c r="C186" s="242"/>
      <c r="D186" s="236" t="s">
        <v>136</v>
      </c>
      <c r="E186" s="243" t="s">
        <v>1</v>
      </c>
      <c r="F186" s="244" t="s">
        <v>290</v>
      </c>
      <c r="G186" s="242"/>
      <c r="H186" s="245">
        <v>25.5</v>
      </c>
      <c r="I186" s="246"/>
      <c r="J186" s="246"/>
      <c r="K186" s="242"/>
      <c r="L186" s="242"/>
      <c r="M186" s="247"/>
      <c r="N186" s="248"/>
      <c r="O186" s="249"/>
      <c r="P186" s="249"/>
      <c r="Q186" s="249"/>
      <c r="R186" s="249"/>
      <c r="S186" s="249"/>
      <c r="T186" s="249"/>
      <c r="U186" s="249"/>
      <c r="V186" s="249"/>
      <c r="W186" s="249"/>
      <c r="X186" s="250"/>
      <c r="Y186" s="13"/>
      <c r="Z186" s="13"/>
      <c r="AA186" s="13"/>
      <c r="AB186" s="13"/>
      <c r="AC186" s="13"/>
      <c r="AD186" s="13"/>
      <c r="AE186" s="13"/>
      <c r="AT186" s="251" t="s">
        <v>136</v>
      </c>
      <c r="AU186" s="251" t="s">
        <v>86</v>
      </c>
      <c r="AV186" s="13" t="s">
        <v>86</v>
      </c>
      <c r="AW186" s="13" t="s">
        <v>5</v>
      </c>
      <c r="AX186" s="13" t="s">
        <v>82</v>
      </c>
      <c r="AY186" s="251" t="s">
        <v>127</v>
      </c>
    </row>
    <row r="187" s="12" customFormat="1" ht="22.8" customHeight="1">
      <c r="A187" s="12"/>
      <c r="B187" s="204"/>
      <c r="C187" s="205"/>
      <c r="D187" s="206" t="s">
        <v>76</v>
      </c>
      <c r="E187" s="219" t="s">
        <v>150</v>
      </c>
      <c r="F187" s="219" t="s">
        <v>186</v>
      </c>
      <c r="G187" s="205"/>
      <c r="H187" s="205"/>
      <c r="I187" s="208"/>
      <c r="J187" s="208"/>
      <c r="K187" s="220">
        <f>BK187</f>
        <v>0</v>
      </c>
      <c r="L187" s="205"/>
      <c r="M187" s="210"/>
      <c r="N187" s="211"/>
      <c r="O187" s="212"/>
      <c r="P187" s="212"/>
      <c r="Q187" s="213">
        <f>SUM(Q188:Q210)</f>
        <v>0</v>
      </c>
      <c r="R187" s="213">
        <f>SUM(R188:R210)</f>
        <v>0</v>
      </c>
      <c r="S187" s="212"/>
      <c r="T187" s="214">
        <f>SUM(T188:T210)</f>
        <v>0</v>
      </c>
      <c r="U187" s="212"/>
      <c r="V187" s="214">
        <f>SUM(V188:V210)</f>
        <v>0.089079999999999993</v>
      </c>
      <c r="W187" s="212"/>
      <c r="X187" s="215">
        <f>SUM(X188:X210)</f>
        <v>0</v>
      </c>
      <c r="Y187" s="12"/>
      <c r="Z187" s="12"/>
      <c r="AA187" s="12"/>
      <c r="AB187" s="12"/>
      <c r="AC187" s="12"/>
      <c r="AD187" s="12"/>
      <c r="AE187" s="12"/>
      <c r="AR187" s="216" t="s">
        <v>82</v>
      </c>
      <c r="AT187" s="217" t="s">
        <v>76</v>
      </c>
      <c r="AU187" s="217" t="s">
        <v>82</v>
      </c>
      <c r="AY187" s="216" t="s">
        <v>127</v>
      </c>
      <c r="BK187" s="218">
        <f>SUM(BK188:BK210)</f>
        <v>0</v>
      </c>
    </row>
    <row r="188" s="2" customFormat="1" ht="24.15" customHeight="1">
      <c r="A188" s="37"/>
      <c r="B188" s="38"/>
      <c r="C188" s="221" t="s">
        <v>211</v>
      </c>
      <c r="D188" s="221" t="s">
        <v>129</v>
      </c>
      <c r="E188" s="222" t="s">
        <v>291</v>
      </c>
      <c r="F188" s="223" t="s">
        <v>292</v>
      </c>
      <c r="G188" s="224" t="s">
        <v>178</v>
      </c>
      <c r="H188" s="225">
        <v>85</v>
      </c>
      <c r="I188" s="226"/>
      <c r="J188" s="226"/>
      <c r="K188" s="227">
        <f>ROUND(P188*H188,2)</f>
        <v>0</v>
      </c>
      <c r="L188" s="228"/>
      <c r="M188" s="43"/>
      <c r="N188" s="229" t="s">
        <v>1</v>
      </c>
      <c r="O188" s="230" t="s">
        <v>40</v>
      </c>
      <c r="P188" s="231">
        <f>I188+J188</f>
        <v>0</v>
      </c>
      <c r="Q188" s="231">
        <f>ROUND(I188*H188,2)</f>
        <v>0</v>
      </c>
      <c r="R188" s="231">
        <f>ROUND(J188*H188,2)</f>
        <v>0</v>
      </c>
      <c r="S188" s="90"/>
      <c r="T188" s="232">
        <f>S188*H188</f>
        <v>0</v>
      </c>
      <c r="U188" s="232">
        <v>0</v>
      </c>
      <c r="V188" s="232">
        <f>U188*H188</f>
        <v>0</v>
      </c>
      <c r="W188" s="232">
        <v>0</v>
      </c>
      <c r="X188" s="233">
        <f>W188*H188</f>
        <v>0</v>
      </c>
      <c r="Y188" s="37"/>
      <c r="Z188" s="37"/>
      <c r="AA188" s="37"/>
      <c r="AB188" s="37"/>
      <c r="AC188" s="37"/>
      <c r="AD188" s="37"/>
      <c r="AE188" s="37"/>
      <c r="AR188" s="234" t="s">
        <v>133</v>
      </c>
      <c r="AT188" s="234" t="s">
        <v>129</v>
      </c>
      <c r="AU188" s="234" t="s">
        <v>86</v>
      </c>
      <c r="AY188" s="16" t="s">
        <v>127</v>
      </c>
      <c r="BE188" s="235">
        <f>IF(O188="základní",K188,0)</f>
        <v>0</v>
      </c>
      <c r="BF188" s="235">
        <f>IF(O188="snížená",K188,0)</f>
        <v>0</v>
      </c>
      <c r="BG188" s="235">
        <f>IF(O188="zákl. přenesená",K188,0)</f>
        <v>0</v>
      </c>
      <c r="BH188" s="235">
        <f>IF(O188="sníž. přenesená",K188,0)</f>
        <v>0</v>
      </c>
      <c r="BI188" s="235">
        <f>IF(O188="nulová",K188,0)</f>
        <v>0</v>
      </c>
      <c r="BJ188" s="16" t="s">
        <v>82</v>
      </c>
      <c r="BK188" s="235">
        <f>ROUND(P188*H188,2)</f>
        <v>0</v>
      </c>
      <c r="BL188" s="16" t="s">
        <v>133</v>
      </c>
      <c r="BM188" s="234" t="s">
        <v>293</v>
      </c>
    </row>
    <row r="189" s="2" customFormat="1">
      <c r="A189" s="37"/>
      <c r="B189" s="38"/>
      <c r="C189" s="39"/>
      <c r="D189" s="236" t="s">
        <v>135</v>
      </c>
      <c r="E189" s="39"/>
      <c r="F189" s="237" t="s">
        <v>292</v>
      </c>
      <c r="G189" s="39"/>
      <c r="H189" s="39"/>
      <c r="I189" s="238"/>
      <c r="J189" s="238"/>
      <c r="K189" s="39"/>
      <c r="L189" s="39"/>
      <c r="M189" s="43"/>
      <c r="N189" s="239"/>
      <c r="O189" s="240"/>
      <c r="P189" s="90"/>
      <c r="Q189" s="90"/>
      <c r="R189" s="90"/>
      <c r="S189" s="90"/>
      <c r="T189" s="90"/>
      <c r="U189" s="90"/>
      <c r="V189" s="90"/>
      <c r="W189" s="90"/>
      <c r="X189" s="91"/>
      <c r="Y189" s="37"/>
      <c r="Z189" s="37"/>
      <c r="AA189" s="37"/>
      <c r="AB189" s="37"/>
      <c r="AC189" s="37"/>
      <c r="AD189" s="37"/>
      <c r="AE189" s="37"/>
      <c r="AT189" s="16" t="s">
        <v>135</v>
      </c>
      <c r="AU189" s="16" t="s">
        <v>86</v>
      </c>
    </row>
    <row r="190" s="13" customFormat="1">
      <c r="A190" s="13"/>
      <c r="B190" s="241"/>
      <c r="C190" s="242"/>
      <c r="D190" s="236" t="s">
        <v>136</v>
      </c>
      <c r="E190" s="243" t="s">
        <v>1</v>
      </c>
      <c r="F190" s="244" t="s">
        <v>294</v>
      </c>
      <c r="G190" s="242"/>
      <c r="H190" s="245">
        <v>85</v>
      </c>
      <c r="I190" s="246"/>
      <c r="J190" s="246"/>
      <c r="K190" s="242"/>
      <c r="L190" s="242"/>
      <c r="M190" s="247"/>
      <c r="N190" s="248"/>
      <c r="O190" s="249"/>
      <c r="P190" s="249"/>
      <c r="Q190" s="249"/>
      <c r="R190" s="249"/>
      <c r="S190" s="249"/>
      <c r="T190" s="249"/>
      <c r="U190" s="249"/>
      <c r="V190" s="249"/>
      <c r="W190" s="249"/>
      <c r="X190" s="250"/>
      <c r="Y190" s="13"/>
      <c r="Z190" s="13"/>
      <c r="AA190" s="13"/>
      <c r="AB190" s="13"/>
      <c r="AC190" s="13"/>
      <c r="AD190" s="13"/>
      <c r="AE190" s="13"/>
      <c r="AT190" s="251" t="s">
        <v>136</v>
      </c>
      <c r="AU190" s="251" t="s">
        <v>86</v>
      </c>
      <c r="AV190" s="13" t="s">
        <v>86</v>
      </c>
      <c r="AW190" s="13" t="s">
        <v>5</v>
      </c>
      <c r="AX190" s="13" t="s">
        <v>82</v>
      </c>
      <c r="AY190" s="251" t="s">
        <v>127</v>
      </c>
    </row>
    <row r="191" s="2" customFormat="1" ht="24.15" customHeight="1">
      <c r="A191" s="37"/>
      <c r="B191" s="38"/>
      <c r="C191" s="221" t="s">
        <v>215</v>
      </c>
      <c r="D191" s="221" t="s">
        <v>129</v>
      </c>
      <c r="E191" s="222" t="s">
        <v>295</v>
      </c>
      <c r="F191" s="223" t="s">
        <v>296</v>
      </c>
      <c r="G191" s="224" t="s">
        <v>178</v>
      </c>
      <c r="H191" s="225">
        <v>85</v>
      </c>
      <c r="I191" s="226"/>
      <c r="J191" s="226"/>
      <c r="K191" s="227">
        <f>ROUND(P191*H191,2)</f>
        <v>0</v>
      </c>
      <c r="L191" s="228"/>
      <c r="M191" s="43"/>
      <c r="N191" s="229" t="s">
        <v>1</v>
      </c>
      <c r="O191" s="230" t="s">
        <v>40</v>
      </c>
      <c r="P191" s="231">
        <f>I191+J191</f>
        <v>0</v>
      </c>
      <c r="Q191" s="231">
        <f>ROUND(I191*H191,2)</f>
        <v>0</v>
      </c>
      <c r="R191" s="231">
        <f>ROUND(J191*H191,2)</f>
        <v>0</v>
      </c>
      <c r="S191" s="90"/>
      <c r="T191" s="232">
        <f>S191*H191</f>
        <v>0</v>
      </c>
      <c r="U191" s="232">
        <v>0</v>
      </c>
      <c r="V191" s="232">
        <f>U191*H191</f>
        <v>0</v>
      </c>
      <c r="W191" s="232">
        <v>0</v>
      </c>
      <c r="X191" s="233">
        <f>W191*H191</f>
        <v>0</v>
      </c>
      <c r="Y191" s="37"/>
      <c r="Z191" s="37"/>
      <c r="AA191" s="37"/>
      <c r="AB191" s="37"/>
      <c r="AC191" s="37"/>
      <c r="AD191" s="37"/>
      <c r="AE191" s="37"/>
      <c r="AR191" s="234" t="s">
        <v>133</v>
      </c>
      <c r="AT191" s="234" t="s">
        <v>129</v>
      </c>
      <c r="AU191" s="234" t="s">
        <v>86</v>
      </c>
      <c r="AY191" s="16" t="s">
        <v>127</v>
      </c>
      <c r="BE191" s="235">
        <f>IF(O191="základní",K191,0)</f>
        <v>0</v>
      </c>
      <c r="BF191" s="235">
        <f>IF(O191="snížená",K191,0)</f>
        <v>0</v>
      </c>
      <c r="BG191" s="235">
        <f>IF(O191="zákl. přenesená",K191,0)</f>
        <v>0</v>
      </c>
      <c r="BH191" s="235">
        <f>IF(O191="sníž. přenesená",K191,0)</f>
        <v>0</v>
      </c>
      <c r="BI191" s="235">
        <f>IF(O191="nulová",K191,0)</f>
        <v>0</v>
      </c>
      <c r="BJ191" s="16" t="s">
        <v>82</v>
      </c>
      <c r="BK191" s="235">
        <f>ROUND(P191*H191,2)</f>
        <v>0</v>
      </c>
      <c r="BL191" s="16" t="s">
        <v>133</v>
      </c>
      <c r="BM191" s="234" t="s">
        <v>297</v>
      </c>
    </row>
    <row r="192" s="2" customFormat="1">
      <c r="A192" s="37"/>
      <c r="B192" s="38"/>
      <c r="C192" s="39"/>
      <c r="D192" s="236" t="s">
        <v>135</v>
      </c>
      <c r="E192" s="39"/>
      <c r="F192" s="237" t="s">
        <v>296</v>
      </c>
      <c r="G192" s="39"/>
      <c r="H192" s="39"/>
      <c r="I192" s="238"/>
      <c r="J192" s="238"/>
      <c r="K192" s="39"/>
      <c r="L192" s="39"/>
      <c r="M192" s="43"/>
      <c r="N192" s="239"/>
      <c r="O192" s="240"/>
      <c r="P192" s="90"/>
      <c r="Q192" s="90"/>
      <c r="R192" s="90"/>
      <c r="S192" s="90"/>
      <c r="T192" s="90"/>
      <c r="U192" s="90"/>
      <c r="V192" s="90"/>
      <c r="W192" s="90"/>
      <c r="X192" s="91"/>
      <c r="Y192" s="37"/>
      <c r="Z192" s="37"/>
      <c r="AA192" s="37"/>
      <c r="AB192" s="37"/>
      <c r="AC192" s="37"/>
      <c r="AD192" s="37"/>
      <c r="AE192" s="37"/>
      <c r="AT192" s="16" t="s">
        <v>135</v>
      </c>
      <c r="AU192" s="16" t="s">
        <v>86</v>
      </c>
    </row>
    <row r="193" s="13" customFormat="1">
      <c r="A193" s="13"/>
      <c r="B193" s="241"/>
      <c r="C193" s="242"/>
      <c r="D193" s="236" t="s">
        <v>136</v>
      </c>
      <c r="E193" s="243" t="s">
        <v>1</v>
      </c>
      <c r="F193" s="244" t="s">
        <v>294</v>
      </c>
      <c r="G193" s="242"/>
      <c r="H193" s="245">
        <v>85</v>
      </c>
      <c r="I193" s="246"/>
      <c r="J193" s="246"/>
      <c r="K193" s="242"/>
      <c r="L193" s="242"/>
      <c r="M193" s="247"/>
      <c r="N193" s="248"/>
      <c r="O193" s="249"/>
      <c r="P193" s="249"/>
      <c r="Q193" s="249"/>
      <c r="R193" s="249"/>
      <c r="S193" s="249"/>
      <c r="T193" s="249"/>
      <c r="U193" s="249"/>
      <c r="V193" s="249"/>
      <c r="W193" s="249"/>
      <c r="X193" s="250"/>
      <c r="Y193" s="13"/>
      <c r="Z193" s="13"/>
      <c r="AA193" s="13"/>
      <c r="AB193" s="13"/>
      <c r="AC193" s="13"/>
      <c r="AD193" s="13"/>
      <c r="AE193" s="13"/>
      <c r="AT193" s="251" t="s">
        <v>136</v>
      </c>
      <c r="AU193" s="251" t="s">
        <v>86</v>
      </c>
      <c r="AV193" s="13" t="s">
        <v>86</v>
      </c>
      <c r="AW193" s="13" t="s">
        <v>5</v>
      </c>
      <c r="AX193" s="13" t="s">
        <v>82</v>
      </c>
      <c r="AY193" s="251" t="s">
        <v>127</v>
      </c>
    </row>
    <row r="194" s="2" customFormat="1" ht="24.15" customHeight="1">
      <c r="A194" s="37"/>
      <c r="B194" s="38"/>
      <c r="C194" s="221" t="s">
        <v>223</v>
      </c>
      <c r="D194" s="221" t="s">
        <v>129</v>
      </c>
      <c r="E194" s="222" t="s">
        <v>298</v>
      </c>
      <c r="F194" s="223" t="s">
        <v>299</v>
      </c>
      <c r="G194" s="224" t="s">
        <v>178</v>
      </c>
      <c r="H194" s="225">
        <v>85</v>
      </c>
      <c r="I194" s="226"/>
      <c r="J194" s="226"/>
      <c r="K194" s="227">
        <f>ROUND(P194*H194,2)</f>
        <v>0</v>
      </c>
      <c r="L194" s="228"/>
      <c r="M194" s="43"/>
      <c r="N194" s="229" t="s">
        <v>1</v>
      </c>
      <c r="O194" s="230" t="s">
        <v>40</v>
      </c>
      <c r="P194" s="231">
        <f>I194+J194</f>
        <v>0</v>
      </c>
      <c r="Q194" s="231">
        <f>ROUND(I194*H194,2)</f>
        <v>0</v>
      </c>
      <c r="R194" s="231">
        <f>ROUND(J194*H194,2)</f>
        <v>0</v>
      </c>
      <c r="S194" s="90"/>
      <c r="T194" s="232">
        <f>S194*H194</f>
        <v>0</v>
      </c>
      <c r="U194" s="232">
        <v>0</v>
      </c>
      <c r="V194" s="232">
        <f>U194*H194</f>
        <v>0</v>
      </c>
      <c r="W194" s="232">
        <v>0</v>
      </c>
      <c r="X194" s="233">
        <f>W194*H194</f>
        <v>0</v>
      </c>
      <c r="Y194" s="37"/>
      <c r="Z194" s="37"/>
      <c r="AA194" s="37"/>
      <c r="AB194" s="37"/>
      <c r="AC194" s="37"/>
      <c r="AD194" s="37"/>
      <c r="AE194" s="37"/>
      <c r="AR194" s="234" t="s">
        <v>133</v>
      </c>
      <c r="AT194" s="234" t="s">
        <v>129</v>
      </c>
      <c r="AU194" s="234" t="s">
        <v>86</v>
      </c>
      <c r="AY194" s="16" t="s">
        <v>127</v>
      </c>
      <c r="BE194" s="235">
        <f>IF(O194="základní",K194,0)</f>
        <v>0</v>
      </c>
      <c r="BF194" s="235">
        <f>IF(O194="snížená",K194,0)</f>
        <v>0</v>
      </c>
      <c r="BG194" s="235">
        <f>IF(O194="zákl. přenesená",K194,0)</f>
        <v>0</v>
      </c>
      <c r="BH194" s="235">
        <f>IF(O194="sníž. přenesená",K194,0)</f>
        <v>0</v>
      </c>
      <c r="BI194" s="235">
        <f>IF(O194="nulová",K194,0)</f>
        <v>0</v>
      </c>
      <c r="BJ194" s="16" t="s">
        <v>82</v>
      </c>
      <c r="BK194" s="235">
        <f>ROUND(P194*H194,2)</f>
        <v>0</v>
      </c>
      <c r="BL194" s="16" t="s">
        <v>133</v>
      </c>
      <c r="BM194" s="234" t="s">
        <v>300</v>
      </c>
    </row>
    <row r="195" s="2" customFormat="1">
      <c r="A195" s="37"/>
      <c r="B195" s="38"/>
      <c r="C195" s="39"/>
      <c r="D195" s="236" t="s">
        <v>135</v>
      </c>
      <c r="E195" s="39"/>
      <c r="F195" s="237" t="s">
        <v>299</v>
      </c>
      <c r="G195" s="39"/>
      <c r="H195" s="39"/>
      <c r="I195" s="238"/>
      <c r="J195" s="238"/>
      <c r="K195" s="39"/>
      <c r="L195" s="39"/>
      <c r="M195" s="43"/>
      <c r="N195" s="239"/>
      <c r="O195" s="240"/>
      <c r="P195" s="90"/>
      <c r="Q195" s="90"/>
      <c r="R195" s="90"/>
      <c r="S195" s="90"/>
      <c r="T195" s="90"/>
      <c r="U195" s="90"/>
      <c r="V195" s="90"/>
      <c r="W195" s="90"/>
      <c r="X195" s="91"/>
      <c r="Y195" s="37"/>
      <c r="Z195" s="37"/>
      <c r="AA195" s="37"/>
      <c r="AB195" s="37"/>
      <c r="AC195" s="37"/>
      <c r="AD195" s="37"/>
      <c r="AE195" s="37"/>
      <c r="AT195" s="16" t="s">
        <v>135</v>
      </c>
      <c r="AU195" s="16" t="s">
        <v>86</v>
      </c>
    </row>
    <row r="196" s="2" customFormat="1" ht="16.5" customHeight="1">
      <c r="A196" s="37"/>
      <c r="B196" s="38"/>
      <c r="C196" s="221" t="s">
        <v>8</v>
      </c>
      <c r="D196" s="221" t="s">
        <v>129</v>
      </c>
      <c r="E196" s="222" t="s">
        <v>301</v>
      </c>
      <c r="F196" s="223" t="s">
        <v>302</v>
      </c>
      <c r="G196" s="224" t="s">
        <v>178</v>
      </c>
      <c r="H196" s="225">
        <v>85</v>
      </c>
      <c r="I196" s="226"/>
      <c r="J196" s="226"/>
      <c r="K196" s="227">
        <f>ROUND(P196*H196,2)</f>
        <v>0</v>
      </c>
      <c r="L196" s="228"/>
      <c r="M196" s="43"/>
      <c r="N196" s="229" t="s">
        <v>1</v>
      </c>
      <c r="O196" s="230" t="s">
        <v>40</v>
      </c>
      <c r="P196" s="231">
        <f>I196+J196</f>
        <v>0</v>
      </c>
      <c r="Q196" s="231">
        <f>ROUND(I196*H196,2)</f>
        <v>0</v>
      </c>
      <c r="R196" s="231">
        <f>ROUND(J196*H196,2)</f>
        <v>0</v>
      </c>
      <c r="S196" s="90"/>
      <c r="T196" s="232">
        <f>S196*H196</f>
        <v>0</v>
      </c>
      <c r="U196" s="232">
        <v>0</v>
      </c>
      <c r="V196" s="232">
        <f>U196*H196</f>
        <v>0</v>
      </c>
      <c r="W196" s="232">
        <v>0</v>
      </c>
      <c r="X196" s="233">
        <f>W196*H196</f>
        <v>0</v>
      </c>
      <c r="Y196" s="37"/>
      <c r="Z196" s="37"/>
      <c r="AA196" s="37"/>
      <c r="AB196" s="37"/>
      <c r="AC196" s="37"/>
      <c r="AD196" s="37"/>
      <c r="AE196" s="37"/>
      <c r="AR196" s="234" t="s">
        <v>133</v>
      </c>
      <c r="AT196" s="234" t="s">
        <v>129</v>
      </c>
      <c r="AU196" s="234" t="s">
        <v>86</v>
      </c>
      <c r="AY196" s="16" t="s">
        <v>127</v>
      </c>
      <c r="BE196" s="235">
        <f>IF(O196="základní",K196,0)</f>
        <v>0</v>
      </c>
      <c r="BF196" s="235">
        <f>IF(O196="snížená",K196,0)</f>
        <v>0</v>
      </c>
      <c r="BG196" s="235">
        <f>IF(O196="zákl. přenesená",K196,0)</f>
        <v>0</v>
      </c>
      <c r="BH196" s="235">
        <f>IF(O196="sníž. přenesená",K196,0)</f>
        <v>0</v>
      </c>
      <c r="BI196" s="235">
        <f>IF(O196="nulová",K196,0)</f>
        <v>0</v>
      </c>
      <c r="BJ196" s="16" t="s">
        <v>82</v>
      </c>
      <c r="BK196" s="235">
        <f>ROUND(P196*H196,2)</f>
        <v>0</v>
      </c>
      <c r="BL196" s="16" t="s">
        <v>133</v>
      </c>
      <c r="BM196" s="234" t="s">
        <v>303</v>
      </c>
    </row>
    <row r="197" s="2" customFormat="1">
      <c r="A197" s="37"/>
      <c r="B197" s="38"/>
      <c r="C197" s="39"/>
      <c r="D197" s="236" t="s">
        <v>135</v>
      </c>
      <c r="E197" s="39"/>
      <c r="F197" s="237" t="s">
        <v>302</v>
      </c>
      <c r="G197" s="39"/>
      <c r="H197" s="39"/>
      <c r="I197" s="238"/>
      <c r="J197" s="238"/>
      <c r="K197" s="39"/>
      <c r="L197" s="39"/>
      <c r="M197" s="43"/>
      <c r="N197" s="239"/>
      <c r="O197" s="240"/>
      <c r="P197" s="90"/>
      <c r="Q197" s="90"/>
      <c r="R197" s="90"/>
      <c r="S197" s="90"/>
      <c r="T197" s="90"/>
      <c r="U197" s="90"/>
      <c r="V197" s="90"/>
      <c r="W197" s="90"/>
      <c r="X197" s="91"/>
      <c r="Y197" s="37"/>
      <c r="Z197" s="37"/>
      <c r="AA197" s="37"/>
      <c r="AB197" s="37"/>
      <c r="AC197" s="37"/>
      <c r="AD197" s="37"/>
      <c r="AE197" s="37"/>
      <c r="AT197" s="16" t="s">
        <v>135</v>
      </c>
      <c r="AU197" s="16" t="s">
        <v>86</v>
      </c>
    </row>
    <row r="198" s="13" customFormat="1">
      <c r="A198" s="13"/>
      <c r="B198" s="241"/>
      <c r="C198" s="242"/>
      <c r="D198" s="236" t="s">
        <v>136</v>
      </c>
      <c r="E198" s="243" t="s">
        <v>1</v>
      </c>
      <c r="F198" s="244" t="s">
        <v>294</v>
      </c>
      <c r="G198" s="242"/>
      <c r="H198" s="245">
        <v>85</v>
      </c>
      <c r="I198" s="246"/>
      <c r="J198" s="246"/>
      <c r="K198" s="242"/>
      <c r="L198" s="242"/>
      <c r="M198" s="247"/>
      <c r="N198" s="248"/>
      <c r="O198" s="249"/>
      <c r="P198" s="249"/>
      <c r="Q198" s="249"/>
      <c r="R198" s="249"/>
      <c r="S198" s="249"/>
      <c r="T198" s="249"/>
      <c r="U198" s="249"/>
      <c r="V198" s="249"/>
      <c r="W198" s="249"/>
      <c r="X198" s="250"/>
      <c r="Y198" s="13"/>
      <c r="Z198" s="13"/>
      <c r="AA198" s="13"/>
      <c r="AB198" s="13"/>
      <c r="AC198" s="13"/>
      <c r="AD198" s="13"/>
      <c r="AE198" s="13"/>
      <c r="AT198" s="251" t="s">
        <v>136</v>
      </c>
      <c r="AU198" s="251" t="s">
        <v>86</v>
      </c>
      <c r="AV198" s="13" t="s">
        <v>86</v>
      </c>
      <c r="AW198" s="13" t="s">
        <v>5</v>
      </c>
      <c r="AX198" s="13" t="s">
        <v>82</v>
      </c>
      <c r="AY198" s="251" t="s">
        <v>127</v>
      </c>
    </row>
    <row r="199" s="2" customFormat="1" ht="37.8" customHeight="1">
      <c r="A199" s="37"/>
      <c r="B199" s="38"/>
      <c r="C199" s="221" t="s">
        <v>304</v>
      </c>
      <c r="D199" s="221" t="s">
        <v>129</v>
      </c>
      <c r="E199" s="222" t="s">
        <v>305</v>
      </c>
      <c r="F199" s="223" t="s">
        <v>306</v>
      </c>
      <c r="G199" s="224" t="s">
        <v>178</v>
      </c>
      <c r="H199" s="225">
        <v>85</v>
      </c>
      <c r="I199" s="226"/>
      <c r="J199" s="226"/>
      <c r="K199" s="227">
        <f>ROUND(P199*H199,2)</f>
        <v>0</v>
      </c>
      <c r="L199" s="228"/>
      <c r="M199" s="43"/>
      <c r="N199" s="229" t="s">
        <v>1</v>
      </c>
      <c r="O199" s="230" t="s">
        <v>40</v>
      </c>
      <c r="P199" s="231">
        <f>I199+J199</f>
        <v>0</v>
      </c>
      <c r="Q199" s="231">
        <f>ROUND(I199*H199,2)</f>
        <v>0</v>
      </c>
      <c r="R199" s="231">
        <f>ROUND(J199*H199,2)</f>
        <v>0</v>
      </c>
      <c r="S199" s="90"/>
      <c r="T199" s="232">
        <f>S199*H199</f>
        <v>0</v>
      </c>
      <c r="U199" s="232">
        <v>0</v>
      </c>
      <c r="V199" s="232">
        <f>U199*H199</f>
        <v>0</v>
      </c>
      <c r="W199" s="232">
        <v>0</v>
      </c>
      <c r="X199" s="233">
        <f>W199*H199</f>
        <v>0</v>
      </c>
      <c r="Y199" s="37"/>
      <c r="Z199" s="37"/>
      <c r="AA199" s="37"/>
      <c r="AB199" s="37"/>
      <c r="AC199" s="37"/>
      <c r="AD199" s="37"/>
      <c r="AE199" s="37"/>
      <c r="AR199" s="234" t="s">
        <v>133</v>
      </c>
      <c r="AT199" s="234" t="s">
        <v>129</v>
      </c>
      <c r="AU199" s="234" t="s">
        <v>86</v>
      </c>
      <c r="AY199" s="16" t="s">
        <v>127</v>
      </c>
      <c r="BE199" s="235">
        <f>IF(O199="základní",K199,0)</f>
        <v>0</v>
      </c>
      <c r="BF199" s="235">
        <f>IF(O199="snížená",K199,0)</f>
        <v>0</v>
      </c>
      <c r="BG199" s="235">
        <f>IF(O199="zákl. přenesená",K199,0)</f>
        <v>0</v>
      </c>
      <c r="BH199" s="235">
        <f>IF(O199="sníž. přenesená",K199,0)</f>
        <v>0</v>
      </c>
      <c r="BI199" s="235">
        <f>IF(O199="nulová",K199,0)</f>
        <v>0</v>
      </c>
      <c r="BJ199" s="16" t="s">
        <v>82</v>
      </c>
      <c r="BK199" s="235">
        <f>ROUND(P199*H199,2)</f>
        <v>0</v>
      </c>
      <c r="BL199" s="16" t="s">
        <v>133</v>
      </c>
      <c r="BM199" s="234" t="s">
        <v>307</v>
      </c>
    </row>
    <row r="200" s="2" customFormat="1">
      <c r="A200" s="37"/>
      <c r="B200" s="38"/>
      <c r="C200" s="39"/>
      <c r="D200" s="236" t="s">
        <v>135</v>
      </c>
      <c r="E200" s="39"/>
      <c r="F200" s="237" t="s">
        <v>306</v>
      </c>
      <c r="G200" s="39"/>
      <c r="H200" s="39"/>
      <c r="I200" s="238"/>
      <c r="J200" s="238"/>
      <c r="K200" s="39"/>
      <c r="L200" s="39"/>
      <c r="M200" s="43"/>
      <c r="N200" s="239"/>
      <c r="O200" s="240"/>
      <c r="P200" s="90"/>
      <c r="Q200" s="90"/>
      <c r="R200" s="90"/>
      <c r="S200" s="90"/>
      <c r="T200" s="90"/>
      <c r="U200" s="90"/>
      <c r="V200" s="90"/>
      <c r="W200" s="90"/>
      <c r="X200" s="91"/>
      <c r="Y200" s="37"/>
      <c r="Z200" s="37"/>
      <c r="AA200" s="37"/>
      <c r="AB200" s="37"/>
      <c r="AC200" s="37"/>
      <c r="AD200" s="37"/>
      <c r="AE200" s="37"/>
      <c r="AT200" s="16" t="s">
        <v>135</v>
      </c>
      <c r="AU200" s="16" t="s">
        <v>86</v>
      </c>
    </row>
    <row r="201" s="13" customFormat="1">
      <c r="A201" s="13"/>
      <c r="B201" s="241"/>
      <c r="C201" s="242"/>
      <c r="D201" s="236" t="s">
        <v>136</v>
      </c>
      <c r="E201" s="243" t="s">
        <v>1</v>
      </c>
      <c r="F201" s="244" t="s">
        <v>308</v>
      </c>
      <c r="G201" s="242"/>
      <c r="H201" s="245">
        <v>85</v>
      </c>
      <c r="I201" s="246"/>
      <c r="J201" s="246"/>
      <c r="K201" s="242"/>
      <c r="L201" s="242"/>
      <c r="M201" s="247"/>
      <c r="N201" s="248"/>
      <c r="O201" s="249"/>
      <c r="P201" s="249"/>
      <c r="Q201" s="249"/>
      <c r="R201" s="249"/>
      <c r="S201" s="249"/>
      <c r="T201" s="249"/>
      <c r="U201" s="249"/>
      <c r="V201" s="249"/>
      <c r="W201" s="249"/>
      <c r="X201" s="250"/>
      <c r="Y201" s="13"/>
      <c r="Z201" s="13"/>
      <c r="AA201" s="13"/>
      <c r="AB201" s="13"/>
      <c r="AC201" s="13"/>
      <c r="AD201" s="13"/>
      <c r="AE201" s="13"/>
      <c r="AT201" s="251" t="s">
        <v>136</v>
      </c>
      <c r="AU201" s="251" t="s">
        <v>86</v>
      </c>
      <c r="AV201" s="13" t="s">
        <v>86</v>
      </c>
      <c r="AW201" s="13" t="s">
        <v>5</v>
      </c>
      <c r="AX201" s="13" t="s">
        <v>82</v>
      </c>
      <c r="AY201" s="251" t="s">
        <v>127</v>
      </c>
    </row>
    <row r="202" s="2" customFormat="1" ht="37.8" customHeight="1">
      <c r="A202" s="37"/>
      <c r="B202" s="38"/>
      <c r="C202" s="221" t="s">
        <v>309</v>
      </c>
      <c r="D202" s="221" t="s">
        <v>129</v>
      </c>
      <c r="E202" s="222" t="s">
        <v>310</v>
      </c>
      <c r="F202" s="223" t="s">
        <v>311</v>
      </c>
      <c r="G202" s="224" t="s">
        <v>178</v>
      </c>
      <c r="H202" s="225">
        <v>85</v>
      </c>
      <c r="I202" s="226"/>
      <c r="J202" s="226"/>
      <c r="K202" s="227">
        <f>ROUND(P202*H202,2)</f>
        <v>0</v>
      </c>
      <c r="L202" s="228"/>
      <c r="M202" s="43"/>
      <c r="N202" s="229" t="s">
        <v>1</v>
      </c>
      <c r="O202" s="230" t="s">
        <v>40</v>
      </c>
      <c r="P202" s="231">
        <f>I202+J202</f>
        <v>0</v>
      </c>
      <c r="Q202" s="231">
        <f>ROUND(I202*H202,2)</f>
        <v>0</v>
      </c>
      <c r="R202" s="231">
        <f>ROUND(J202*H202,2)</f>
        <v>0</v>
      </c>
      <c r="S202" s="90"/>
      <c r="T202" s="232">
        <f>S202*H202</f>
        <v>0</v>
      </c>
      <c r="U202" s="232">
        <v>0</v>
      </c>
      <c r="V202" s="232">
        <f>U202*H202</f>
        <v>0</v>
      </c>
      <c r="W202" s="232">
        <v>0</v>
      </c>
      <c r="X202" s="233">
        <f>W202*H202</f>
        <v>0</v>
      </c>
      <c r="Y202" s="37"/>
      <c r="Z202" s="37"/>
      <c r="AA202" s="37"/>
      <c r="AB202" s="37"/>
      <c r="AC202" s="37"/>
      <c r="AD202" s="37"/>
      <c r="AE202" s="37"/>
      <c r="AR202" s="234" t="s">
        <v>133</v>
      </c>
      <c r="AT202" s="234" t="s">
        <v>129</v>
      </c>
      <c r="AU202" s="234" t="s">
        <v>86</v>
      </c>
      <c r="AY202" s="16" t="s">
        <v>127</v>
      </c>
      <c r="BE202" s="235">
        <f>IF(O202="základní",K202,0)</f>
        <v>0</v>
      </c>
      <c r="BF202" s="235">
        <f>IF(O202="snížená",K202,0)</f>
        <v>0</v>
      </c>
      <c r="BG202" s="235">
        <f>IF(O202="zákl. přenesená",K202,0)</f>
        <v>0</v>
      </c>
      <c r="BH202" s="235">
        <f>IF(O202="sníž. přenesená",K202,0)</f>
        <v>0</v>
      </c>
      <c r="BI202" s="235">
        <f>IF(O202="nulová",K202,0)</f>
        <v>0</v>
      </c>
      <c r="BJ202" s="16" t="s">
        <v>82</v>
      </c>
      <c r="BK202" s="235">
        <f>ROUND(P202*H202,2)</f>
        <v>0</v>
      </c>
      <c r="BL202" s="16" t="s">
        <v>133</v>
      </c>
      <c r="BM202" s="234" t="s">
        <v>312</v>
      </c>
    </row>
    <row r="203" s="2" customFormat="1">
      <c r="A203" s="37"/>
      <c r="B203" s="38"/>
      <c r="C203" s="39"/>
      <c r="D203" s="236" t="s">
        <v>135</v>
      </c>
      <c r="E203" s="39"/>
      <c r="F203" s="237" t="s">
        <v>311</v>
      </c>
      <c r="G203" s="39"/>
      <c r="H203" s="39"/>
      <c r="I203" s="238"/>
      <c r="J203" s="238"/>
      <c r="K203" s="39"/>
      <c r="L203" s="39"/>
      <c r="M203" s="43"/>
      <c r="N203" s="239"/>
      <c r="O203" s="240"/>
      <c r="P203" s="90"/>
      <c r="Q203" s="90"/>
      <c r="R203" s="90"/>
      <c r="S203" s="90"/>
      <c r="T203" s="90"/>
      <c r="U203" s="90"/>
      <c r="V203" s="90"/>
      <c r="W203" s="90"/>
      <c r="X203" s="91"/>
      <c r="Y203" s="37"/>
      <c r="Z203" s="37"/>
      <c r="AA203" s="37"/>
      <c r="AB203" s="37"/>
      <c r="AC203" s="37"/>
      <c r="AD203" s="37"/>
      <c r="AE203" s="37"/>
      <c r="AT203" s="16" t="s">
        <v>135</v>
      </c>
      <c r="AU203" s="16" t="s">
        <v>86</v>
      </c>
    </row>
    <row r="204" s="13" customFormat="1">
      <c r="A204" s="13"/>
      <c r="B204" s="241"/>
      <c r="C204" s="242"/>
      <c r="D204" s="236" t="s">
        <v>136</v>
      </c>
      <c r="E204" s="243" t="s">
        <v>1</v>
      </c>
      <c r="F204" s="244" t="s">
        <v>313</v>
      </c>
      <c r="G204" s="242"/>
      <c r="H204" s="245">
        <v>85</v>
      </c>
      <c r="I204" s="246"/>
      <c r="J204" s="246"/>
      <c r="K204" s="242"/>
      <c r="L204" s="242"/>
      <c r="M204" s="247"/>
      <c r="N204" s="248"/>
      <c r="O204" s="249"/>
      <c r="P204" s="249"/>
      <c r="Q204" s="249"/>
      <c r="R204" s="249"/>
      <c r="S204" s="249"/>
      <c r="T204" s="249"/>
      <c r="U204" s="249"/>
      <c r="V204" s="249"/>
      <c r="W204" s="249"/>
      <c r="X204" s="250"/>
      <c r="Y204" s="13"/>
      <c r="Z204" s="13"/>
      <c r="AA204" s="13"/>
      <c r="AB204" s="13"/>
      <c r="AC204" s="13"/>
      <c r="AD204" s="13"/>
      <c r="AE204" s="13"/>
      <c r="AT204" s="251" t="s">
        <v>136</v>
      </c>
      <c r="AU204" s="251" t="s">
        <v>86</v>
      </c>
      <c r="AV204" s="13" t="s">
        <v>86</v>
      </c>
      <c r="AW204" s="13" t="s">
        <v>5</v>
      </c>
      <c r="AX204" s="13" t="s">
        <v>82</v>
      </c>
      <c r="AY204" s="251" t="s">
        <v>127</v>
      </c>
    </row>
    <row r="205" s="2" customFormat="1" ht="24.15" customHeight="1">
      <c r="A205" s="37"/>
      <c r="B205" s="38"/>
      <c r="C205" s="221" t="s">
        <v>314</v>
      </c>
      <c r="D205" s="221" t="s">
        <v>129</v>
      </c>
      <c r="E205" s="222" t="s">
        <v>315</v>
      </c>
      <c r="F205" s="223" t="s">
        <v>316</v>
      </c>
      <c r="G205" s="224" t="s">
        <v>178</v>
      </c>
      <c r="H205" s="225">
        <v>17</v>
      </c>
      <c r="I205" s="226"/>
      <c r="J205" s="226"/>
      <c r="K205" s="227">
        <f>ROUND(P205*H205,2)</f>
        <v>0</v>
      </c>
      <c r="L205" s="228"/>
      <c r="M205" s="43"/>
      <c r="N205" s="229" t="s">
        <v>1</v>
      </c>
      <c r="O205" s="230" t="s">
        <v>40</v>
      </c>
      <c r="P205" s="231">
        <f>I205+J205</f>
        <v>0</v>
      </c>
      <c r="Q205" s="231">
        <f>ROUND(I205*H205,2)</f>
        <v>0</v>
      </c>
      <c r="R205" s="231">
        <f>ROUND(J205*H205,2)</f>
        <v>0</v>
      </c>
      <c r="S205" s="90"/>
      <c r="T205" s="232">
        <f>S205*H205</f>
        <v>0</v>
      </c>
      <c r="U205" s="232">
        <v>0.0052399999999999999</v>
      </c>
      <c r="V205" s="232">
        <f>U205*H205</f>
        <v>0.089079999999999993</v>
      </c>
      <c r="W205" s="232">
        <v>0</v>
      </c>
      <c r="X205" s="233">
        <f>W205*H205</f>
        <v>0</v>
      </c>
      <c r="Y205" s="37"/>
      <c r="Z205" s="37"/>
      <c r="AA205" s="37"/>
      <c r="AB205" s="37"/>
      <c r="AC205" s="37"/>
      <c r="AD205" s="37"/>
      <c r="AE205" s="37"/>
      <c r="AR205" s="234" t="s">
        <v>133</v>
      </c>
      <c r="AT205" s="234" t="s">
        <v>129</v>
      </c>
      <c r="AU205" s="234" t="s">
        <v>86</v>
      </c>
      <c r="AY205" s="16" t="s">
        <v>127</v>
      </c>
      <c r="BE205" s="235">
        <f>IF(O205="základní",K205,0)</f>
        <v>0</v>
      </c>
      <c r="BF205" s="235">
        <f>IF(O205="snížená",K205,0)</f>
        <v>0</v>
      </c>
      <c r="BG205" s="235">
        <f>IF(O205="zákl. přenesená",K205,0)</f>
        <v>0</v>
      </c>
      <c r="BH205" s="235">
        <f>IF(O205="sníž. přenesená",K205,0)</f>
        <v>0</v>
      </c>
      <c r="BI205" s="235">
        <f>IF(O205="nulová",K205,0)</f>
        <v>0</v>
      </c>
      <c r="BJ205" s="16" t="s">
        <v>82</v>
      </c>
      <c r="BK205" s="235">
        <f>ROUND(P205*H205,2)</f>
        <v>0</v>
      </c>
      <c r="BL205" s="16" t="s">
        <v>133</v>
      </c>
      <c r="BM205" s="234" t="s">
        <v>317</v>
      </c>
    </row>
    <row r="206" s="2" customFormat="1">
      <c r="A206" s="37"/>
      <c r="B206" s="38"/>
      <c r="C206" s="39"/>
      <c r="D206" s="236" t="s">
        <v>135</v>
      </c>
      <c r="E206" s="39"/>
      <c r="F206" s="237" t="s">
        <v>316</v>
      </c>
      <c r="G206" s="39"/>
      <c r="H206" s="39"/>
      <c r="I206" s="238"/>
      <c r="J206" s="238"/>
      <c r="K206" s="39"/>
      <c r="L206" s="39"/>
      <c r="M206" s="43"/>
      <c r="N206" s="239"/>
      <c r="O206" s="240"/>
      <c r="P206" s="90"/>
      <c r="Q206" s="90"/>
      <c r="R206" s="90"/>
      <c r="S206" s="90"/>
      <c r="T206" s="90"/>
      <c r="U206" s="90"/>
      <c r="V206" s="90"/>
      <c r="W206" s="90"/>
      <c r="X206" s="91"/>
      <c r="Y206" s="37"/>
      <c r="Z206" s="37"/>
      <c r="AA206" s="37"/>
      <c r="AB206" s="37"/>
      <c r="AC206" s="37"/>
      <c r="AD206" s="37"/>
      <c r="AE206" s="37"/>
      <c r="AT206" s="16" t="s">
        <v>135</v>
      </c>
      <c r="AU206" s="16" t="s">
        <v>86</v>
      </c>
    </row>
    <row r="207" s="13" customFormat="1">
      <c r="A207" s="13"/>
      <c r="B207" s="241"/>
      <c r="C207" s="242"/>
      <c r="D207" s="236" t="s">
        <v>136</v>
      </c>
      <c r="E207" s="243" t="s">
        <v>1</v>
      </c>
      <c r="F207" s="244" t="s">
        <v>318</v>
      </c>
      <c r="G207" s="242"/>
      <c r="H207" s="245">
        <v>17</v>
      </c>
      <c r="I207" s="246"/>
      <c r="J207" s="246"/>
      <c r="K207" s="242"/>
      <c r="L207" s="242"/>
      <c r="M207" s="247"/>
      <c r="N207" s="248"/>
      <c r="O207" s="249"/>
      <c r="P207" s="249"/>
      <c r="Q207" s="249"/>
      <c r="R207" s="249"/>
      <c r="S207" s="249"/>
      <c r="T207" s="249"/>
      <c r="U207" s="249"/>
      <c r="V207" s="249"/>
      <c r="W207" s="249"/>
      <c r="X207" s="250"/>
      <c r="Y207" s="13"/>
      <c r="Z207" s="13"/>
      <c r="AA207" s="13"/>
      <c r="AB207" s="13"/>
      <c r="AC207" s="13"/>
      <c r="AD207" s="13"/>
      <c r="AE207" s="13"/>
      <c r="AT207" s="251" t="s">
        <v>136</v>
      </c>
      <c r="AU207" s="251" t="s">
        <v>86</v>
      </c>
      <c r="AV207" s="13" t="s">
        <v>86</v>
      </c>
      <c r="AW207" s="13" t="s">
        <v>5</v>
      </c>
      <c r="AX207" s="13" t="s">
        <v>82</v>
      </c>
      <c r="AY207" s="251" t="s">
        <v>127</v>
      </c>
    </row>
    <row r="208" s="2" customFormat="1" ht="16.5" customHeight="1">
      <c r="A208" s="37"/>
      <c r="B208" s="38"/>
      <c r="C208" s="221" t="s">
        <v>319</v>
      </c>
      <c r="D208" s="221" t="s">
        <v>129</v>
      </c>
      <c r="E208" s="222" t="s">
        <v>320</v>
      </c>
      <c r="F208" s="223" t="s">
        <v>321</v>
      </c>
      <c r="G208" s="224" t="s">
        <v>322</v>
      </c>
      <c r="H208" s="225">
        <v>8</v>
      </c>
      <c r="I208" s="226"/>
      <c r="J208" s="226"/>
      <c r="K208" s="227">
        <f>ROUND(P208*H208,2)</f>
        <v>0</v>
      </c>
      <c r="L208" s="228"/>
      <c r="M208" s="43"/>
      <c r="N208" s="229" t="s">
        <v>1</v>
      </c>
      <c r="O208" s="230" t="s">
        <v>40</v>
      </c>
      <c r="P208" s="231">
        <f>I208+J208</f>
        <v>0</v>
      </c>
      <c r="Q208" s="231">
        <f>ROUND(I208*H208,2)</f>
        <v>0</v>
      </c>
      <c r="R208" s="231">
        <f>ROUND(J208*H208,2)</f>
        <v>0</v>
      </c>
      <c r="S208" s="90"/>
      <c r="T208" s="232">
        <f>S208*H208</f>
        <v>0</v>
      </c>
      <c r="U208" s="232">
        <v>0</v>
      </c>
      <c r="V208" s="232">
        <f>U208*H208</f>
        <v>0</v>
      </c>
      <c r="W208" s="232">
        <v>0</v>
      </c>
      <c r="X208" s="233">
        <f>W208*H208</f>
        <v>0</v>
      </c>
      <c r="Y208" s="37"/>
      <c r="Z208" s="37"/>
      <c r="AA208" s="37"/>
      <c r="AB208" s="37"/>
      <c r="AC208" s="37"/>
      <c r="AD208" s="37"/>
      <c r="AE208" s="37"/>
      <c r="AR208" s="234" t="s">
        <v>133</v>
      </c>
      <c r="AT208" s="234" t="s">
        <v>129</v>
      </c>
      <c r="AU208" s="234" t="s">
        <v>86</v>
      </c>
      <c r="AY208" s="16" t="s">
        <v>127</v>
      </c>
      <c r="BE208" s="235">
        <f>IF(O208="základní",K208,0)</f>
        <v>0</v>
      </c>
      <c r="BF208" s="235">
        <f>IF(O208="snížená",K208,0)</f>
        <v>0</v>
      </c>
      <c r="BG208" s="235">
        <f>IF(O208="zákl. přenesená",K208,0)</f>
        <v>0</v>
      </c>
      <c r="BH208" s="235">
        <f>IF(O208="sníž. přenesená",K208,0)</f>
        <v>0</v>
      </c>
      <c r="BI208" s="235">
        <f>IF(O208="nulová",K208,0)</f>
        <v>0</v>
      </c>
      <c r="BJ208" s="16" t="s">
        <v>82</v>
      </c>
      <c r="BK208" s="235">
        <f>ROUND(P208*H208,2)</f>
        <v>0</v>
      </c>
      <c r="BL208" s="16" t="s">
        <v>133</v>
      </c>
      <c r="BM208" s="234" t="s">
        <v>323</v>
      </c>
    </row>
    <row r="209" s="2" customFormat="1">
      <c r="A209" s="37"/>
      <c r="B209" s="38"/>
      <c r="C209" s="39"/>
      <c r="D209" s="236" t="s">
        <v>135</v>
      </c>
      <c r="E209" s="39"/>
      <c r="F209" s="237" t="s">
        <v>321</v>
      </c>
      <c r="G209" s="39"/>
      <c r="H209" s="39"/>
      <c r="I209" s="238"/>
      <c r="J209" s="238"/>
      <c r="K209" s="39"/>
      <c r="L209" s="39"/>
      <c r="M209" s="43"/>
      <c r="N209" s="239"/>
      <c r="O209" s="240"/>
      <c r="P209" s="90"/>
      <c r="Q209" s="90"/>
      <c r="R209" s="90"/>
      <c r="S209" s="90"/>
      <c r="T209" s="90"/>
      <c r="U209" s="90"/>
      <c r="V209" s="90"/>
      <c r="W209" s="90"/>
      <c r="X209" s="91"/>
      <c r="Y209" s="37"/>
      <c r="Z209" s="37"/>
      <c r="AA209" s="37"/>
      <c r="AB209" s="37"/>
      <c r="AC209" s="37"/>
      <c r="AD209" s="37"/>
      <c r="AE209" s="37"/>
      <c r="AT209" s="16" t="s">
        <v>135</v>
      </c>
      <c r="AU209" s="16" t="s">
        <v>86</v>
      </c>
    </row>
    <row r="210" s="13" customFormat="1">
      <c r="A210" s="13"/>
      <c r="B210" s="241"/>
      <c r="C210" s="242"/>
      <c r="D210" s="236" t="s">
        <v>136</v>
      </c>
      <c r="E210" s="243" t="s">
        <v>1</v>
      </c>
      <c r="F210" s="244" t="s">
        <v>164</v>
      </c>
      <c r="G210" s="242"/>
      <c r="H210" s="245">
        <v>8</v>
      </c>
      <c r="I210" s="246"/>
      <c r="J210" s="246"/>
      <c r="K210" s="242"/>
      <c r="L210" s="242"/>
      <c r="M210" s="247"/>
      <c r="N210" s="248"/>
      <c r="O210" s="249"/>
      <c r="P210" s="249"/>
      <c r="Q210" s="249"/>
      <c r="R210" s="249"/>
      <c r="S210" s="249"/>
      <c r="T210" s="249"/>
      <c r="U210" s="249"/>
      <c r="V210" s="249"/>
      <c r="W210" s="249"/>
      <c r="X210" s="250"/>
      <c r="Y210" s="13"/>
      <c r="Z210" s="13"/>
      <c r="AA210" s="13"/>
      <c r="AB210" s="13"/>
      <c r="AC210" s="13"/>
      <c r="AD210" s="13"/>
      <c r="AE210" s="13"/>
      <c r="AT210" s="251" t="s">
        <v>136</v>
      </c>
      <c r="AU210" s="251" t="s">
        <v>86</v>
      </c>
      <c r="AV210" s="13" t="s">
        <v>86</v>
      </c>
      <c r="AW210" s="13" t="s">
        <v>5</v>
      </c>
      <c r="AX210" s="13" t="s">
        <v>82</v>
      </c>
      <c r="AY210" s="251" t="s">
        <v>127</v>
      </c>
    </row>
    <row r="211" s="12" customFormat="1" ht="22.8" customHeight="1">
      <c r="A211" s="12"/>
      <c r="B211" s="204"/>
      <c r="C211" s="205"/>
      <c r="D211" s="206" t="s">
        <v>76</v>
      </c>
      <c r="E211" s="219" t="s">
        <v>164</v>
      </c>
      <c r="F211" s="219" t="s">
        <v>324</v>
      </c>
      <c r="G211" s="205"/>
      <c r="H211" s="205"/>
      <c r="I211" s="208"/>
      <c r="J211" s="208"/>
      <c r="K211" s="220">
        <f>BK211</f>
        <v>0</v>
      </c>
      <c r="L211" s="205"/>
      <c r="M211" s="210"/>
      <c r="N211" s="211"/>
      <c r="O211" s="212"/>
      <c r="P211" s="212"/>
      <c r="Q211" s="213">
        <f>SUM(Q212:Q213)</f>
        <v>0</v>
      </c>
      <c r="R211" s="213">
        <f>SUM(R212:R213)</f>
        <v>0</v>
      </c>
      <c r="S211" s="212"/>
      <c r="T211" s="214">
        <f>SUM(T212:T213)</f>
        <v>0</v>
      </c>
      <c r="U211" s="212"/>
      <c r="V211" s="214">
        <f>SUM(V212:V213)</f>
        <v>4.02386</v>
      </c>
      <c r="W211" s="212"/>
      <c r="X211" s="215">
        <f>SUM(X212:X213)</f>
        <v>0</v>
      </c>
      <c r="Y211" s="12"/>
      <c r="Z211" s="12"/>
      <c r="AA211" s="12"/>
      <c r="AB211" s="12"/>
      <c r="AC211" s="12"/>
      <c r="AD211" s="12"/>
      <c r="AE211" s="12"/>
      <c r="AR211" s="216" t="s">
        <v>82</v>
      </c>
      <c r="AT211" s="217" t="s">
        <v>76</v>
      </c>
      <c r="AU211" s="217" t="s">
        <v>82</v>
      </c>
      <c r="AY211" s="216" t="s">
        <v>127</v>
      </c>
      <c r="BK211" s="218">
        <f>SUM(BK212:BK213)</f>
        <v>0</v>
      </c>
    </row>
    <row r="212" s="2" customFormat="1" ht="33" customHeight="1">
      <c r="A212" s="37"/>
      <c r="B212" s="38"/>
      <c r="C212" s="221" t="s">
        <v>325</v>
      </c>
      <c r="D212" s="221" t="s">
        <v>129</v>
      </c>
      <c r="E212" s="222" t="s">
        <v>326</v>
      </c>
      <c r="F212" s="223" t="s">
        <v>327</v>
      </c>
      <c r="G212" s="224" t="s">
        <v>328</v>
      </c>
      <c r="H212" s="225">
        <v>2</v>
      </c>
      <c r="I212" s="226"/>
      <c r="J212" s="226"/>
      <c r="K212" s="227">
        <f>ROUND(P212*H212,2)</f>
        <v>0</v>
      </c>
      <c r="L212" s="228"/>
      <c r="M212" s="43"/>
      <c r="N212" s="229" t="s">
        <v>1</v>
      </c>
      <c r="O212" s="230" t="s">
        <v>40</v>
      </c>
      <c r="P212" s="231">
        <f>I212+J212</f>
        <v>0</v>
      </c>
      <c r="Q212" s="231">
        <f>ROUND(I212*H212,2)</f>
        <v>0</v>
      </c>
      <c r="R212" s="231">
        <f>ROUND(J212*H212,2)</f>
        <v>0</v>
      </c>
      <c r="S212" s="90"/>
      <c r="T212" s="232">
        <f>S212*H212</f>
        <v>0</v>
      </c>
      <c r="U212" s="232">
        <v>2.01193</v>
      </c>
      <c r="V212" s="232">
        <f>U212*H212</f>
        <v>4.02386</v>
      </c>
      <c r="W212" s="232">
        <v>0</v>
      </c>
      <c r="X212" s="233">
        <f>W212*H212</f>
        <v>0</v>
      </c>
      <c r="Y212" s="37"/>
      <c r="Z212" s="37"/>
      <c r="AA212" s="37"/>
      <c r="AB212" s="37"/>
      <c r="AC212" s="37"/>
      <c r="AD212" s="37"/>
      <c r="AE212" s="37"/>
      <c r="AR212" s="234" t="s">
        <v>133</v>
      </c>
      <c r="AT212" s="234" t="s">
        <v>129</v>
      </c>
      <c r="AU212" s="234" t="s">
        <v>86</v>
      </c>
      <c r="AY212" s="16" t="s">
        <v>127</v>
      </c>
      <c r="BE212" s="235">
        <f>IF(O212="základní",K212,0)</f>
        <v>0</v>
      </c>
      <c r="BF212" s="235">
        <f>IF(O212="snížená",K212,0)</f>
        <v>0</v>
      </c>
      <c r="BG212" s="235">
        <f>IF(O212="zákl. přenesená",K212,0)</f>
        <v>0</v>
      </c>
      <c r="BH212" s="235">
        <f>IF(O212="sníž. přenesená",K212,0)</f>
        <v>0</v>
      </c>
      <c r="BI212" s="235">
        <f>IF(O212="nulová",K212,0)</f>
        <v>0</v>
      </c>
      <c r="BJ212" s="16" t="s">
        <v>82</v>
      </c>
      <c r="BK212" s="235">
        <f>ROUND(P212*H212,2)</f>
        <v>0</v>
      </c>
      <c r="BL212" s="16" t="s">
        <v>133</v>
      </c>
      <c r="BM212" s="234" t="s">
        <v>329</v>
      </c>
    </row>
    <row r="213" s="2" customFormat="1">
      <c r="A213" s="37"/>
      <c r="B213" s="38"/>
      <c r="C213" s="39"/>
      <c r="D213" s="236" t="s">
        <v>135</v>
      </c>
      <c r="E213" s="39"/>
      <c r="F213" s="237" t="s">
        <v>327</v>
      </c>
      <c r="G213" s="39"/>
      <c r="H213" s="39"/>
      <c r="I213" s="238"/>
      <c r="J213" s="238"/>
      <c r="K213" s="39"/>
      <c r="L213" s="39"/>
      <c r="M213" s="43"/>
      <c r="N213" s="239"/>
      <c r="O213" s="240"/>
      <c r="P213" s="90"/>
      <c r="Q213" s="90"/>
      <c r="R213" s="90"/>
      <c r="S213" s="90"/>
      <c r="T213" s="90"/>
      <c r="U213" s="90"/>
      <c r="V213" s="90"/>
      <c r="W213" s="90"/>
      <c r="X213" s="91"/>
      <c r="Y213" s="37"/>
      <c r="Z213" s="37"/>
      <c r="AA213" s="37"/>
      <c r="AB213" s="37"/>
      <c r="AC213" s="37"/>
      <c r="AD213" s="37"/>
      <c r="AE213" s="37"/>
      <c r="AT213" s="16" t="s">
        <v>135</v>
      </c>
      <c r="AU213" s="16" t="s">
        <v>86</v>
      </c>
    </row>
    <row r="214" s="12" customFormat="1" ht="22.8" customHeight="1">
      <c r="A214" s="12"/>
      <c r="B214" s="204"/>
      <c r="C214" s="205"/>
      <c r="D214" s="206" t="s">
        <v>76</v>
      </c>
      <c r="E214" s="219" t="s">
        <v>170</v>
      </c>
      <c r="F214" s="219" t="s">
        <v>330</v>
      </c>
      <c r="G214" s="205"/>
      <c r="H214" s="205"/>
      <c r="I214" s="208"/>
      <c r="J214" s="208"/>
      <c r="K214" s="220">
        <f>BK214</f>
        <v>0</v>
      </c>
      <c r="L214" s="205"/>
      <c r="M214" s="210"/>
      <c r="N214" s="211"/>
      <c r="O214" s="212"/>
      <c r="P214" s="212"/>
      <c r="Q214" s="213">
        <f>SUM(Q215:Q223)</f>
        <v>0</v>
      </c>
      <c r="R214" s="213">
        <f>SUM(R215:R223)</f>
        <v>0</v>
      </c>
      <c r="S214" s="212"/>
      <c r="T214" s="214">
        <f>SUM(T215:T223)</f>
        <v>0</v>
      </c>
      <c r="U214" s="212"/>
      <c r="V214" s="214">
        <f>SUM(V215:V223)</f>
        <v>14.78565</v>
      </c>
      <c r="W214" s="212"/>
      <c r="X214" s="215">
        <f>SUM(X215:X223)</f>
        <v>0</v>
      </c>
      <c r="Y214" s="12"/>
      <c r="Z214" s="12"/>
      <c r="AA214" s="12"/>
      <c r="AB214" s="12"/>
      <c r="AC214" s="12"/>
      <c r="AD214" s="12"/>
      <c r="AE214" s="12"/>
      <c r="AR214" s="216" t="s">
        <v>82</v>
      </c>
      <c r="AT214" s="217" t="s">
        <v>76</v>
      </c>
      <c r="AU214" s="217" t="s">
        <v>82</v>
      </c>
      <c r="AY214" s="216" t="s">
        <v>127</v>
      </c>
      <c r="BK214" s="218">
        <f>SUM(BK215:BK223)</f>
        <v>0</v>
      </c>
    </row>
    <row r="215" s="2" customFormat="1" ht="24.15" customHeight="1">
      <c r="A215" s="37"/>
      <c r="B215" s="38"/>
      <c r="C215" s="221" t="s">
        <v>331</v>
      </c>
      <c r="D215" s="221" t="s">
        <v>129</v>
      </c>
      <c r="E215" s="222" t="s">
        <v>332</v>
      </c>
      <c r="F215" s="223" t="s">
        <v>333</v>
      </c>
      <c r="G215" s="224" t="s">
        <v>272</v>
      </c>
      <c r="H215" s="225">
        <v>85</v>
      </c>
      <c r="I215" s="226"/>
      <c r="J215" s="226"/>
      <c r="K215" s="227">
        <f>ROUND(P215*H215,2)</f>
        <v>0</v>
      </c>
      <c r="L215" s="228"/>
      <c r="M215" s="43"/>
      <c r="N215" s="229" t="s">
        <v>1</v>
      </c>
      <c r="O215" s="230" t="s">
        <v>40</v>
      </c>
      <c r="P215" s="231">
        <f>I215+J215</f>
        <v>0</v>
      </c>
      <c r="Q215" s="231">
        <f>ROUND(I215*H215,2)</f>
        <v>0</v>
      </c>
      <c r="R215" s="231">
        <f>ROUND(J215*H215,2)</f>
        <v>0</v>
      </c>
      <c r="S215" s="90"/>
      <c r="T215" s="232">
        <f>S215*H215</f>
        <v>0</v>
      </c>
      <c r="U215" s="232">
        <v>0.16849</v>
      </c>
      <c r="V215" s="232">
        <f>U215*H215</f>
        <v>14.32165</v>
      </c>
      <c r="W215" s="232">
        <v>0</v>
      </c>
      <c r="X215" s="233">
        <f>W215*H215</f>
        <v>0</v>
      </c>
      <c r="Y215" s="37"/>
      <c r="Z215" s="37"/>
      <c r="AA215" s="37"/>
      <c r="AB215" s="37"/>
      <c r="AC215" s="37"/>
      <c r="AD215" s="37"/>
      <c r="AE215" s="37"/>
      <c r="AR215" s="234" t="s">
        <v>133</v>
      </c>
      <c r="AT215" s="234" t="s">
        <v>129</v>
      </c>
      <c r="AU215" s="234" t="s">
        <v>86</v>
      </c>
      <c r="AY215" s="16" t="s">
        <v>127</v>
      </c>
      <c r="BE215" s="235">
        <f>IF(O215="základní",K215,0)</f>
        <v>0</v>
      </c>
      <c r="BF215" s="235">
        <f>IF(O215="snížená",K215,0)</f>
        <v>0</v>
      </c>
      <c r="BG215" s="235">
        <f>IF(O215="zákl. přenesená",K215,0)</f>
        <v>0</v>
      </c>
      <c r="BH215" s="235">
        <f>IF(O215="sníž. přenesená",K215,0)</f>
        <v>0</v>
      </c>
      <c r="BI215" s="235">
        <f>IF(O215="nulová",K215,0)</f>
        <v>0</v>
      </c>
      <c r="BJ215" s="16" t="s">
        <v>82</v>
      </c>
      <c r="BK215" s="235">
        <f>ROUND(P215*H215,2)</f>
        <v>0</v>
      </c>
      <c r="BL215" s="16" t="s">
        <v>133</v>
      </c>
      <c r="BM215" s="234" t="s">
        <v>334</v>
      </c>
    </row>
    <row r="216" s="2" customFormat="1">
      <c r="A216" s="37"/>
      <c r="B216" s="38"/>
      <c r="C216" s="39"/>
      <c r="D216" s="236" t="s">
        <v>135</v>
      </c>
      <c r="E216" s="39"/>
      <c r="F216" s="237" t="s">
        <v>333</v>
      </c>
      <c r="G216" s="39"/>
      <c r="H216" s="39"/>
      <c r="I216" s="238"/>
      <c r="J216" s="238"/>
      <c r="K216" s="39"/>
      <c r="L216" s="39"/>
      <c r="M216" s="43"/>
      <c r="N216" s="239"/>
      <c r="O216" s="240"/>
      <c r="P216" s="90"/>
      <c r="Q216" s="90"/>
      <c r="R216" s="90"/>
      <c r="S216" s="90"/>
      <c r="T216" s="90"/>
      <c r="U216" s="90"/>
      <c r="V216" s="90"/>
      <c r="W216" s="90"/>
      <c r="X216" s="91"/>
      <c r="Y216" s="37"/>
      <c r="Z216" s="37"/>
      <c r="AA216" s="37"/>
      <c r="AB216" s="37"/>
      <c r="AC216" s="37"/>
      <c r="AD216" s="37"/>
      <c r="AE216" s="37"/>
      <c r="AT216" s="16" t="s">
        <v>135</v>
      </c>
      <c r="AU216" s="16" t="s">
        <v>86</v>
      </c>
    </row>
    <row r="217" s="13" customFormat="1">
      <c r="A217" s="13"/>
      <c r="B217" s="241"/>
      <c r="C217" s="242"/>
      <c r="D217" s="236" t="s">
        <v>136</v>
      </c>
      <c r="E217" s="243" t="s">
        <v>1</v>
      </c>
      <c r="F217" s="244" t="s">
        <v>335</v>
      </c>
      <c r="G217" s="242"/>
      <c r="H217" s="245">
        <v>85</v>
      </c>
      <c r="I217" s="246"/>
      <c r="J217" s="246"/>
      <c r="K217" s="242"/>
      <c r="L217" s="242"/>
      <c r="M217" s="247"/>
      <c r="N217" s="248"/>
      <c r="O217" s="249"/>
      <c r="P217" s="249"/>
      <c r="Q217" s="249"/>
      <c r="R217" s="249"/>
      <c r="S217" s="249"/>
      <c r="T217" s="249"/>
      <c r="U217" s="249"/>
      <c r="V217" s="249"/>
      <c r="W217" s="249"/>
      <c r="X217" s="250"/>
      <c r="Y217" s="13"/>
      <c r="Z217" s="13"/>
      <c r="AA217" s="13"/>
      <c r="AB217" s="13"/>
      <c r="AC217" s="13"/>
      <c r="AD217" s="13"/>
      <c r="AE217" s="13"/>
      <c r="AT217" s="251" t="s">
        <v>136</v>
      </c>
      <c r="AU217" s="251" t="s">
        <v>86</v>
      </c>
      <c r="AV217" s="13" t="s">
        <v>86</v>
      </c>
      <c r="AW217" s="13" t="s">
        <v>5</v>
      </c>
      <c r="AX217" s="13" t="s">
        <v>82</v>
      </c>
      <c r="AY217" s="251" t="s">
        <v>127</v>
      </c>
    </row>
    <row r="218" s="2" customFormat="1" ht="24.15" customHeight="1">
      <c r="A218" s="37"/>
      <c r="B218" s="38"/>
      <c r="C218" s="252" t="s">
        <v>336</v>
      </c>
      <c r="D218" s="252" t="s">
        <v>216</v>
      </c>
      <c r="E218" s="253" t="s">
        <v>337</v>
      </c>
      <c r="F218" s="254" t="s">
        <v>338</v>
      </c>
      <c r="G218" s="255" t="s">
        <v>167</v>
      </c>
      <c r="H218" s="256">
        <v>0.46400000000000002</v>
      </c>
      <c r="I218" s="257"/>
      <c r="J218" s="258"/>
      <c r="K218" s="259">
        <f>ROUND(P218*H218,2)</f>
        <v>0</v>
      </c>
      <c r="L218" s="258"/>
      <c r="M218" s="260"/>
      <c r="N218" s="261" t="s">
        <v>1</v>
      </c>
      <c r="O218" s="230" t="s">
        <v>40</v>
      </c>
      <c r="P218" s="231">
        <f>I218+J218</f>
        <v>0</v>
      </c>
      <c r="Q218" s="231">
        <f>ROUND(I218*H218,2)</f>
        <v>0</v>
      </c>
      <c r="R218" s="231">
        <f>ROUND(J218*H218,2)</f>
        <v>0</v>
      </c>
      <c r="S218" s="90"/>
      <c r="T218" s="232">
        <f>S218*H218</f>
        <v>0</v>
      </c>
      <c r="U218" s="232">
        <v>1</v>
      </c>
      <c r="V218" s="232">
        <f>U218*H218</f>
        <v>0.46400000000000002</v>
      </c>
      <c r="W218" s="232">
        <v>0</v>
      </c>
      <c r="X218" s="233">
        <f>W218*H218</f>
        <v>0</v>
      </c>
      <c r="Y218" s="37"/>
      <c r="Z218" s="37"/>
      <c r="AA218" s="37"/>
      <c r="AB218" s="37"/>
      <c r="AC218" s="37"/>
      <c r="AD218" s="37"/>
      <c r="AE218" s="37"/>
      <c r="AR218" s="234" t="s">
        <v>164</v>
      </c>
      <c r="AT218" s="234" t="s">
        <v>216</v>
      </c>
      <c r="AU218" s="234" t="s">
        <v>86</v>
      </c>
      <c r="AY218" s="16" t="s">
        <v>127</v>
      </c>
      <c r="BE218" s="235">
        <f>IF(O218="základní",K218,0)</f>
        <v>0</v>
      </c>
      <c r="BF218" s="235">
        <f>IF(O218="snížená",K218,0)</f>
        <v>0</v>
      </c>
      <c r="BG218" s="235">
        <f>IF(O218="zákl. přenesená",K218,0)</f>
        <v>0</v>
      </c>
      <c r="BH218" s="235">
        <f>IF(O218="sníž. přenesená",K218,0)</f>
        <v>0</v>
      </c>
      <c r="BI218" s="235">
        <f>IF(O218="nulová",K218,0)</f>
        <v>0</v>
      </c>
      <c r="BJ218" s="16" t="s">
        <v>82</v>
      </c>
      <c r="BK218" s="235">
        <f>ROUND(P218*H218,2)</f>
        <v>0</v>
      </c>
      <c r="BL218" s="16" t="s">
        <v>133</v>
      </c>
      <c r="BM218" s="234" t="s">
        <v>339</v>
      </c>
    </row>
    <row r="219" s="2" customFormat="1">
      <c r="A219" s="37"/>
      <c r="B219" s="38"/>
      <c r="C219" s="39"/>
      <c r="D219" s="236" t="s">
        <v>135</v>
      </c>
      <c r="E219" s="39"/>
      <c r="F219" s="237" t="s">
        <v>338</v>
      </c>
      <c r="G219" s="39"/>
      <c r="H219" s="39"/>
      <c r="I219" s="238"/>
      <c r="J219" s="238"/>
      <c r="K219" s="39"/>
      <c r="L219" s="39"/>
      <c r="M219" s="43"/>
      <c r="N219" s="239"/>
      <c r="O219" s="240"/>
      <c r="P219" s="90"/>
      <c r="Q219" s="90"/>
      <c r="R219" s="90"/>
      <c r="S219" s="90"/>
      <c r="T219" s="90"/>
      <c r="U219" s="90"/>
      <c r="V219" s="90"/>
      <c r="W219" s="90"/>
      <c r="X219" s="91"/>
      <c r="Y219" s="37"/>
      <c r="Z219" s="37"/>
      <c r="AA219" s="37"/>
      <c r="AB219" s="37"/>
      <c r="AC219" s="37"/>
      <c r="AD219" s="37"/>
      <c r="AE219" s="37"/>
      <c r="AT219" s="16" t="s">
        <v>135</v>
      </c>
      <c r="AU219" s="16" t="s">
        <v>86</v>
      </c>
    </row>
    <row r="220" s="13" customFormat="1">
      <c r="A220" s="13"/>
      <c r="B220" s="241"/>
      <c r="C220" s="242"/>
      <c r="D220" s="236" t="s">
        <v>136</v>
      </c>
      <c r="E220" s="243" t="s">
        <v>1</v>
      </c>
      <c r="F220" s="244" t="s">
        <v>340</v>
      </c>
      <c r="G220" s="242"/>
      <c r="H220" s="245">
        <v>0.46400000000000002</v>
      </c>
      <c r="I220" s="246"/>
      <c r="J220" s="246"/>
      <c r="K220" s="242"/>
      <c r="L220" s="242"/>
      <c r="M220" s="247"/>
      <c r="N220" s="248"/>
      <c r="O220" s="249"/>
      <c r="P220" s="249"/>
      <c r="Q220" s="249"/>
      <c r="R220" s="249"/>
      <c r="S220" s="249"/>
      <c r="T220" s="249"/>
      <c r="U220" s="249"/>
      <c r="V220" s="249"/>
      <c r="W220" s="249"/>
      <c r="X220" s="250"/>
      <c r="Y220" s="13"/>
      <c r="Z220" s="13"/>
      <c r="AA220" s="13"/>
      <c r="AB220" s="13"/>
      <c r="AC220" s="13"/>
      <c r="AD220" s="13"/>
      <c r="AE220" s="13"/>
      <c r="AT220" s="251" t="s">
        <v>136</v>
      </c>
      <c r="AU220" s="251" t="s">
        <v>86</v>
      </c>
      <c r="AV220" s="13" t="s">
        <v>86</v>
      </c>
      <c r="AW220" s="13" t="s">
        <v>5</v>
      </c>
      <c r="AX220" s="13" t="s">
        <v>82</v>
      </c>
      <c r="AY220" s="251" t="s">
        <v>127</v>
      </c>
    </row>
    <row r="221" s="2" customFormat="1" ht="24.15" customHeight="1">
      <c r="A221" s="37"/>
      <c r="B221" s="38"/>
      <c r="C221" s="221" t="s">
        <v>341</v>
      </c>
      <c r="D221" s="221" t="s">
        <v>129</v>
      </c>
      <c r="E221" s="222" t="s">
        <v>342</v>
      </c>
      <c r="F221" s="223" t="s">
        <v>343</v>
      </c>
      <c r="G221" s="224" t="s">
        <v>132</v>
      </c>
      <c r="H221" s="225">
        <v>6.375</v>
      </c>
      <c r="I221" s="226"/>
      <c r="J221" s="226"/>
      <c r="K221" s="227">
        <f>ROUND(P221*H221,2)</f>
        <v>0</v>
      </c>
      <c r="L221" s="228"/>
      <c r="M221" s="43"/>
      <c r="N221" s="229" t="s">
        <v>1</v>
      </c>
      <c r="O221" s="230" t="s">
        <v>40</v>
      </c>
      <c r="P221" s="231">
        <f>I221+J221</f>
        <v>0</v>
      </c>
      <c r="Q221" s="231">
        <f>ROUND(I221*H221,2)</f>
        <v>0</v>
      </c>
      <c r="R221" s="231">
        <f>ROUND(J221*H221,2)</f>
        <v>0</v>
      </c>
      <c r="S221" s="90"/>
      <c r="T221" s="232">
        <f>S221*H221</f>
        <v>0</v>
      </c>
      <c r="U221" s="232">
        <v>0</v>
      </c>
      <c r="V221" s="232">
        <f>U221*H221</f>
        <v>0</v>
      </c>
      <c r="W221" s="232">
        <v>0</v>
      </c>
      <c r="X221" s="233">
        <f>W221*H221</f>
        <v>0</v>
      </c>
      <c r="Y221" s="37"/>
      <c r="Z221" s="37"/>
      <c r="AA221" s="37"/>
      <c r="AB221" s="37"/>
      <c r="AC221" s="37"/>
      <c r="AD221" s="37"/>
      <c r="AE221" s="37"/>
      <c r="AR221" s="234" t="s">
        <v>133</v>
      </c>
      <c r="AT221" s="234" t="s">
        <v>129</v>
      </c>
      <c r="AU221" s="234" t="s">
        <v>86</v>
      </c>
      <c r="AY221" s="16" t="s">
        <v>127</v>
      </c>
      <c r="BE221" s="235">
        <f>IF(O221="základní",K221,0)</f>
        <v>0</v>
      </c>
      <c r="BF221" s="235">
        <f>IF(O221="snížená",K221,0)</f>
        <v>0</v>
      </c>
      <c r="BG221" s="235">
        <f>IF(O221="zákl. přenesená",K221,0)</f>
        <v>0</v>
      </c>
      <c r="BH221" s="235">
        <f>IF(O221="sníž. přenesená",K221,0)</f>
        <v>0</v>
      </c>
      <c r="BI221" s="235">
        <f>IF(O221="nulová",K221,0)</f>
        <v>0</v>
      </c>
      <c r="BJ221" s="16" t="s">
        <v>82</v>
      </c>
      <c r="BK221" s="235">
        <f>ROUND(P221*H221,2)</f>
        <v>0</v>
      </c>
      <c r="BL221" s="16" t="s">
        <v>133</v>
      </c>
      <c r="BM221" s="234" t="s">
        <v>344</v>
      </c>
    </row>
    <row r="222" s="2" customFormat="1">
      <c r="A222" s="37"/>
      <c r="B222" s="38"/>
      <c r="C222" s="39"/>
      <c r="D222" s="236" t="s">
        <v>135</v>
      </c>
      <c r="E222" s="39"/>
      <c r="F222" s="237" t="s">
        <v>343</v>
      </c>
      <c r="G222" s="39"/>
      <c r="H222" s="39"/>
      <c r="I222" s="238"/>
      <c r="J222" s="238"/>
      <c r="K222" s="39"/>
      <c r="L222" s="39"/>
      <c r="M222" s="43"/>
      <c r="N222" s="239"/>
      <c r="O222" s="240"/>
      <c r="P222" s="90"/>
      <c r="Q222" s="90"/>
      <c r="R222" s="90"/>
      <c r="S222" s="90"/>
      <c r="T222" s="90"/>
      <c r="U222" s="90"/>
      <c r="V222" s="90"/>
      <c r="W222" s="90"/>
      <c r="X222" s="91"/>
      <c r="Y222" s="37"/>
      <c r="Z222" s="37"/>
      <c r="AA222" s="37"/>
      <c r="AB222" s="37"/>
      <c r="AC222" s="37"/>
      <c r="AD222" s="37"/>
      <c r="AE222" s="37"/>
      <c r="AT222" s="16" t="s">
        <v>135</v>
      </c>
      <c r="AU222" s="16" t="s">
        <v>86</v>
      </c>
    </row>
    <row r="223" s="13" customFormat="1">
      <c r="A223" s="13"/>
      <c r="B223" s="241"/>
      <c r="C223" s="242"/>
      <c r="D223" s="236" t="s">
        <v>136</v>
      </c>
      <c r="E223" s="243" t="s">
        <v>1</v>
      </c>
      <c r="F223" s="244" t="s">
        <v>345</v>
      </c>
      <c r="G223" s="242"/>
      <c r="H223" s="245">
        <v>6.375</v>
      </c>
      <c r="I223" s="246"/>
      <c r="J223" s="246"/>
      <c r="K223" s="242"/>
      <c r="L223" s="242"/>
      <c r="M223" s="247"/>
      <c r="N223" s="248"/>
      <c r="O223" s="249"/>
      <c r="P223" s="249"/>
      <c r="Q223" s="249"/>
      <c r="R223" s="249"/>
      <c r="S223" s="249"/>
      <c r="T223" s="249"/>
      <c r="U223" s="249"/>
      <c r="V223" s="249"/>
      <c r="W223" s="249"/>
      <c r="X223" s="250"/>
      <c r="Y223" s="13"/>
      <c r="Z223" s="13"/>
      <c r="AA223" s="13"/>
      <c r="AB223" s="13"/>
      <c r="AC223" s="13"/>
      <c r="AD223" s="13"/>
      <c r="AE223" s="13"/>
      <c r="AT223" s="251" t="s">
        <v>136</v>
      </c>
      <c r="AU223" s="251" t="s">
        <v>86</v>
      </c>
      <c r="AV223" s="13" t="s">
        <v>86</v>
      </c>
      <c r="AW223" s="13" t="s">
        <v>5</v>
      </c>
      <c r="AX223" s="13" t="s">
        <v>82</v>
      </c>
      <c r="AY223" s="251" t="s">
        <v>127</v>
      </c>
    </row>
    <row r="224" s="12" customFormat="1" ht="22.8" customHeight="1">
      <c r="A224" s="12"/>
      <c r="B224" s="204"/>
      <c r="C224" s="205"/>
      <c r="D224" s="206" t="s">
        <v>76</v>
      </c>
      <c r="E224" s="219" t="s">
        <v>221</v>
      </c>
      <c r="F224" s="219" t="s">
        <v>222</v>
      </c>
      <c r="G224" s="205"/>
      <c r="H224" s="205"/>
      <c r="I224" s="208"/>
      <c r="J224" s="208"/>
      <c r="K224" s="220">
        <f>BK224</f>
        <v>0</v>
      </c>
      <c r="L224" s="205"/>
      <c r="M224" s="210"/>
      <c r="N224" s="211"/>
      <c r="O224" s="212"/>
      <c r="P224" s="212"/>
      <c r="Q224" s="213">
        <f>SUM(Q225:Q228)</f>
        <v>0</v>
      </c>
      <c r="R224" s="213">
        <f>SUM(R225:R228)</f>
        <v>0</v>
      </c>
      <c r="S224" s="212"/>
      <c r="T224" s="214">
        <f>SUM(T225:T228)</f>
        <v>0</v>
      </c>
      <c r="U224" s="212"/>
      <c r="V224" s="214">
        <f>SUM(V225:V228)</f>
        <v>0</v>
      </c>
      <c r="W224" s="212"/>
      <c r="X224" s="215">
        <f>SUM(X225:X228)</f>
        <v>0</v>
      </c>
      <c r="Y224" s="12"/>
      <c r="Z224" s="12"/>
      <c r="AA224" s="12"/>
      <c r="AB224" s="12"/>
      <c r="AC224" s="12"/>
      <c r="AD224" s="12"/>
      <c r="AE224" s="12"/>
      <c r="AR224" s="216" t="s">
        <v>82</v>
      </c>
      <c r="AT224" s="217" t="s">
        <v>76</v>
      </c>
      <c r="AU224" s="217" t="s">
        <v>82</v>
      </c>
      <c r="AY224" s="216" t="s">
        <v>127</v>
      </c>
      <c r="BK224" s="218">
        <f>SUM(BK225:BK228)</f>
        <v>0</v>
      </c>
    </row>
    <row r="225" s="2" customFormat="1" ht="33" customHeight="1">
      <c r="A225" s="37"/>
      <c r="B225" s="38"/>
      <c r="C225" s="221" t="s">
        <v>346</v>
      </c>
      <c r="D225" s="221" t="s">
        <v>129</v>
      </c>
      <c r="E225" s="222" t="s">
        <v>347</v>
      </c>
      <c r="F225" s="223" t="s">
        <v>348</v>
      </c>
      <c r="G225" s="224" t="s">
        <v>167</v>
      </c>
      <c r="H225" s="225">
        <v>58.779000000000003</v>
      </c>
      <c r="I225" s="226"/>
      <c r="J225" s="226"/>
      <c r="K225" s="227">
        <f>ROUND(P225*H225,2)</f>
        <v>0</v>
      </c>
      <c r="L225" s="228"/>
      <c r="M225" s="43"/>
      <c r="N225" s="229" t="s">
        <v>1</v>
      </c>
      <c r="O225" s="230" t="s">
        <v>40</v>
      </c>
      <c r="P225" s="231">
        <f>I225+J225</f>
        <v>0</v>
      </c>
      <c r="Q225" s="231">
        <f>ROUND(I225*H225,2)</f>
        <v>0</v>
      </c>
      <c r="R225" s="231">
        <f>ROUND(J225*H225,2)</f>
        <v>0</v>
      </c>
      <c r="S225" s="90"/>
      <c r="T225" s="232">
        <f>S225*H225</f>
        <v>0</v>
      </c>
      <c r="U225" s="232">
        <v>0</v>
      </c>
      <c r="V225" s="232">
        <f>U225*H225</f>
        <v>0</v>
      </c>
      <c r="W225" s="232">
        <v>0</v>
      </c>
      <c r="X225" s="233">
        <f>W225*H225</f>
        <v>0</v>
      </c>
      <c r="Y225" s="37"/>
      <c r="Z225" s="37"/>
      <c r="AA225" s="37"/>
      <c r="AB225" s="37"/>
      <c r="AC225" s="37"/>
      <c r="AD225" s="37"/>
      <c r="AE225" s="37"/>
      <c r="AR225" s="234" t="s">
        <v>133</v>
      </c>
      <c r="AT225" s="234" t="s">
        <v>129</v>
      </c>
      <c r="AU225" s="234" t="s">
        <v>86</v>
      </c>
      <c r="AY225" s="16" t="s">
        <v>127</v>
      </c>
      <c r="BE225" s="235">
        <f>IF(O225="základní",K225,0)</f>
        <v>0</v>
      </c>
      <c r="BF225" s="235">
        <f>IF(O225="snížená",K225,0)</f>
        <v>0</v>
      </c>
      <c r="BG225" s="235">
        <f>IF(O225="zákl. přenesená",K225,0)</f>
        <v>0</v>
      </c>
      <c r="BH225" s="235">
        <f>IF(O225="sníž. přenesená",K225,0)</f>
        <v>0</v>
      </c>
      <c r="BI225" s="235">
        <f>IF(O225="nulová",K225,0)</f>
        <v>0</v>
      </c>
      <c r="BJ225" s="16" t="s">
        <v>82</v>
      </c>
      <c r="BK225" s="235">
        <f>ROUND(P225*H225,2)</f>
        <v>0</v>
      </c>
      <c r="BL225" s="16" t="s">
        <v>133</v>
      </c>
      <c r="BM225" s="234" t="s">
        <v>349</v>
      </c>
    </row>
    <row r="226" s="2" customFormat="1">
      <c r="A226" s="37"/>
      <c r="B226" s="38"/>
      <c r="C226" s="39"/>
      <c r="D226" s="236" t="s">
        <v>135</v>
      </c>
      <c r="E226" s="39"/>
      <c r="F226" s="237" t="s">
        <v>348</v>
      </c>
      <c r="G226" s="39"/>
      <c r="H226" s="39"/>
      <c r="I226" s="238"/>
      <c r="J226" s="238"/>
      <c r="K226" s="39"/>
      <c r="L226" s="39"/>
      <c r="M226" s="43"/>
      <c r="N226" s="239"/>
      <c r="O226" s="240"/>
      <c r="P226" s="90"/>
      <c r="Q226" s="90"/>
      <c r="R226" s="90"/>
      <c r="S226" s="90"/>
      <c r="T226" s="90"/>
      <c r="U226" s="90"/>
      <c r="V226" s="90"/>
      <c r="W226" s="90"/>
      <c r="X226" s="91"/>
      <c r="Y226" s="37"/>
      <c r="Z226" s="37"/>
      <c r="AA226" s="37"/>
      <c r="AB226" s="37"/>
      <c r="AC226" s="37"/>
      <c r="AD226" s="37"/>
      <c r="AE226" s="37"/>
      <c r="AT226" s="16" t="s">
        <v>135</v>
      </c>
      <c r="AU226" s="16" t="s">
        <v>86</v>
      </c>
    </row>
    <row r="227" s="2" customFormat="1" ht="33" customHeight="1">
      <c r="A227" s="37"/>
      <c r="B227" s="38"/>
      <c r="C227" s="221" t="s">
        <v>350</v>
      </c>
      <c r="D227" s="221" t="s">
        <v>129</v>
      </c>
      <c r="E227" s="222" t="s">
        <v>351</v>
      </c>
      <c r="F227" s="223" t="s">
        <v>352</v>
      </c>
      <c r="G227" s="224" t="s">
        <v>167</v>
      </c>
      <c r="H227" s="225">
        <v>58.779000000000003</v>
      </c>
      <c r="I227" s="226"/>
      <c r="J227" s="226"/>
      <c r="K227" s="227">
        <f>ROUND(P227*H227,2)</f>
        <v>0</v>
      </c>
      <c r="L227" s="228"/>
      <c r="M227" s="43"/>
      <c r="N227" s="229" t="s">
        <v>1</v>
      </c>
      <c r="O227" s="230" t="s">
        <v>40</v>
      </c>
      <c r="P227" s="231">
        <f>I227+J227</f>
        <v>0</v>
      </c>
      <c r="Q227" s="231">
        <f>ROUND(I227*H227,2)</f>
        <v>0</v>
      </c>
      <c r="R227" s="231">
        <f>ROUND(J227*H227,2)</f>
        <v>0</v>
      </c>
      <c r="S227" s="90"/>
      <c r="T227" s="232">
        <f>S227*H227</f>
        <v>0</v>
      </c>
      <c r="U227" s="232">
        <v>0</v>
      </c>
      <c r="V227" s="232">
        <f>U227*H227</f>
        <v>0</v>
      </c>
      <c r="W227" s="232">
        <v>0</v>
      </c>
      <c r="X227" s="233">
        <f>W227*H227</f>
        <v>0</v>
      </c>
      <c r="Y227" s="37"/>
      <c r="Z227" s="37"/>
      <c r="AA227" s="37"/>
      <c r="AB227" s="37"/>
      <c r="AC227" s="37"/>
      <c r="AD227" s="37"/>
      <c r="AE227" s="37"/>
      <c r="AR227" s="234" t="s">
        <v>133</v>
      </c>
      <c r="AT227" s="234" t="s">
        <v>129</v>
      </c>
      <c r="AU227" s="234" t="s">
        <v>86</v>
      </c>
      <c r="AY227" s="16" t="s">
        <v>127</v>
      </c>
      <c r="BE227" s="235">
        <f>IF(O227="základní",K227,0)</f>
        <v>0</v>
      </c>
      <c r="BF227" s="235">
        <f>IF(O227="snížená",K227,0)</f>
        <v>0</v>
      </c>
      <c r="BG227" s="235">
        <f>IF(O227="zákl. přenesená",K227,0)</f>
        <v>0</v>
      </c>
      <c r="BH227" s="235">
        <f>IF(O227="sníž. přenesená",K227,0)</f>
        <v>0</v>
      </c>
      <c r="BI227" s="235">
        <f>IF(O227="nulová",K227,0)</f>
        <v>0</v>
      </c>
      <c r="BJ227" s="16" t="s">
        <v>82</v>
      </c>
      <c r="BK227" s="235">
        <f>ROUND(P227*H227,2)</f>
        <v>0</v>
      </c>
      <c r="BL227" s="16" t="s">
        <v>133</v>
      </c>
      <c r="BM227" s="234" t="s">
        <v>353</v>
      </c>
    </row>
    <row r="228" s="2" customFormat="1">
      <c r="A228" s="37"/>
      <c r="B228" s="38"/>
      <c r="C228" s="39"/>
      <c r="D228" s="236" t="s">
        <v>135</v>
      </c>
      <c r="E228" s="39"/>
      <c r="F228" s="237" t="s">
        <v>352</v>
      </c>
      <c r="G228" s="39"/>
      <c r="H228" s="39"/>
      <c r="I228" s="238"/>
      <c r="J228" s="238"/>
      <c r="K228" s="39"/>
      <c r="L228" s="39"/>
      <c r="M228" s="43"/>
      <c r="N228" s="262"/>
      <c r="O228" s="263"/>
      <c r="P228" s="264"/>
      <c r="Q228" s="264"/>
      <c r="R228" s="264"/>
      <c r="S228" s="264"/>
      <c r="T228" s="264"/>
      <c r="U228" s="264"/>
      <c r="V228" s="264"/>
      <c r="W228" s="264"/>
      <c r="X228" s="265"/>
      <c r="Y228" s="37"/>
      <c r="Z228" s="37"/>
      <c r="AA228" s="37"/>
      <c r="AB228" s="37"/>
      <c r="AC228" s="37"/>
      <c r="AD228" s="37"/>
      <c r="AE228" s="37"/>
      <c r="AT228" s="16" t="s">
        <v>135</v>
      </c>
      <c r="AU228" s="16" t="s">
        <v>86</v>
      </c>
    </row>
    <row r="229" s="2" customFormat="1" ht="6.96" customHeight="1">
      <c r="A229" s="37"/>
      <c r="B229" s="65"/>
      <c r="C229" s="66"/>
      <c r="D229" s="66"/>
      <c r="E229" s="66"/>
      <c r="F229" s="66"/>
      <c r="G229" s="66"/>
      <c r="H229" s="66"/>
      <c r="I229" s="66"/>
      <c r="J229" s="66"/>
      <c r="K229" s="66"/>
      <c r="L229" s="66"/>
      <c r="M229" s="43"/>
      <c r="N229" s="37"/>
      <c r="P229" s="37"/>
      <c r="Q229" s="37"/>
      <c r="R229" s="37"/>
      <c r="S229" s="37"/>
      <c r="T229" s="37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</row>
  </sheetData>
  <sheetProtection sheet="1" autoFilter="0" formatColumns="0" formatRows="0" objects="1" scenarios="1" spinCount="100000" saltValue="Okundqla95uJsG5YWVDJNXyVE8I+7moNsVcjRmDrFr3fSx6Rm51XE/516foD43agonwdrR7v+z4666LuYfMrtA==" hashValue="ku5JHJGMcCNYyqoArpM8OVFvyfs/GxYz+P9Ryuj5CFR1LHgv9AM7ijstrUt5euqudXMnxPbgq4CPwsZM23vbkQ==" algorithmName="SHA-512" password="CC35"/>
  <autoFilter ref="C123:L228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15.5" style="1" hidden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9"/>
      <c r="AT3" s="16" t="s">
        <v>86</v>
      </c>
    </row>
    <row r="4" s="1" customFormat="1" ht="24.96" customHeight="1">
      <c r="B4" s="19"/>
      <c r="D4" s="138" t="s">
        <v>92</v>
      </c>
      <c r="M4" s="19"/>
      <c r="N4" s="139" t="s">
        <v>11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40" t="s">
        <v>17</v>
      </c>
      <c r="M6" s="19"/>
    </row>
    <row r="7" s="1" customFormat="1" ht="16.5" customHeight="1">
      <c r="B7" s="19"/>
      <c r="E7" s="141" t="str">
        <f>'Rekapitulace stavby'!K6</f>
        <v>Parčík v Dolním Třešňovci</v>
      </c>
      <c r="F7" s="140"/>
      <c r="G7" s="140"/>
      <c r="H7" s="140"/>
      <c r="M7" s="19"/>
    </row>
    <row r="8" s="2" customFormat="1" ht="12" customHeight="1">
      <c r="A8" s="37"/>
      <c r="B8" s="43"/>
      <c r="C8" s="37"/>
      <c r="D8" s="140" t="s">
        <v>93</v>
      </c>
      <c r="E8" s="37"/>
      <c r="F8" s="37"/>
      <c r="G8" s="37"/>
      <c r="H8" s="37"/>
      <c r="I8" s="37"/>
      <c r="J8" s="37"/>
      <c r="K8" s="37"/>
      <c r="L8" s="37"/>
      <c r="M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2" t="s">
        <v>354</v>
      </c>
      <c r="F9" s="37"/>
      <c r="G9" s="37"/>
      <c r="H9" s="37"/>
      <c r="I9" s="37"/>
      <c r="J9" s="37"/>
      <c r="K9" s="37"/>
      <c r="L9" s="37"/>
      <c r="M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40" t="s">
        <v>19</v>
      </c>
      <c r="E11" s="37"/>
      <c r="F11" s="143" t="s">
        <v>1</v>
      </c>
      <c r="G11" s="37"/>
      <c r="H11" s="37"/>
      <c r="I11" s="140" t="s">
        <v>20</v>
      </c>
      <c r="J11" s="143" t="s">
        <v>1</v>
      </c>
      <c r="K11" s="37"/>
      <c r="L11" s="37"/>
      <c r="M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40" t="s">
        <v>21</v>
      </c>
      <c r="E12" s="37"/>
      <c r="F12" s="143" t="s">
        <v>22</v>
      </c>
      <c r="G12" s="37"/>
      <c r="H12" s="37"/>
      <c r="I12" s="140" t="s">
        <v>23</v>
      </c>
      <c r="J12" s="144" t="str">
        <f>'Rekapitulace stavby'!AN8</f>
        <v>18. 1. 2022</v>
      </c>
      <c r="K12" s="37"/>
      <c r="L12" s="37"/>
      <c r="M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40" t="s">
        <v>25</v>
      </c>
      <c r="E14" s="37"/>
      <c r="F14" s="37"/>
      <c r="G14" s="37"/>
      <c r="H14" s="37"/>
      <c r="I14" s="140" t="s">
        <v>26</v>
      </c>
      <c r="J14" s="143" t="str">
        <f>IF('Rekapitulace stavby'!AN10="","",'Rekapitulace stavby'!AN10)</f>
        <v/>
      </c>
      <c r="K14" s="37"/>
      <c r="L14" s="37"/>
      <c r="M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3" t="str">
        <f>IF('Rekapitulace stavby'!E11="","",'Rekapitulace stavby'!E11)</f>
        <v xml:space="preserve"> </v>
      </c>
      <c r="F15" s="37"/>
      <c r="G15" s="37"/>
      <c r="H15" s="37"/>
      <c r="I15" s="140" t="s">
        <v>28</v>
      </c>
      <c r="J15" s="143" t="str">
        <f>IF('Rekapitulace stavby'!AN11="","",'Rekapitulace stavby'!AN11)</f>
        <v/>
      </c>
      <c r="K15" s="37"/>
      <c r="L15" s="37"/>
      <c r="M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40" t="s">
        <v>29</v>
      </c>
      <c r="E17" s="37"/>
      <c r="F17" s="37"/>
      <c r="G17" s="37"/>
      <c r="H17" s="37"/>
      <c r="I17" s="140" t="s">
        <v>26</v>
      </c>
      <c r="J17" s="32" t="str">
        <f>'Rekapitulace stavby'!AN13</f>
        <v>Vyplň údaj</v>
      </c>
      <c r="K17" s="37"/>
      <c r="L17" s="37"/>
      <c r="M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3"/>
      <c r="G18" s="143"/>
      <c r="H18" s="143"/>
      <c r="I18" s="140" t="s">
        <v>28</v>
      </c>
      <c r="J18" s="32" t="str">
        <f>'Rekapitulace stavby'!AN14</f>
        <v>Vyplň údaj</v>
      </c>
      <c r="K18" s="37"/>
      <c r="L18" s="37"/>
      <c r="M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40" t="s">
        <v>31</v>
      </c>
      <c r="E20" s="37"/>
      <c r="F20" s="37"/>
      <c r="G20" s="37"/>
      <c r="H20" s="37"/>
      <c r="I20" s="140" t="s">
        <v>26</v>
      </c>
      <c r="J20" s="143" t="str">
        <f>IF('Rekapitulace stavby'!AN16="","",'Rekapitulace stavby'!AN16)</f>
        <v/>
      </c>
      <c r="K20" s="37"/>
      <c r="L20" s="37"/>
      <c r="M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3" t="str">
        <f>IF('Rekapitulace stavby'!E17="","",'Rekapitulace stavby'!E17)</f>
        <v xml:space="preserve"> </v>
      </c>
      <c r="F21" s="37"/>
      <c r="G21" s="37"/>
      <c r="H21" s="37"/>
      <c r="I21" s="140" t="s">
        <v>28</v>
      </c>
      <c r="J21" s="143" t="str">
        <f>IF('Rekapitulace stavby'!AN17="","",'Rekapitulace stavby'!AN17)</f>
        <v/>
      </c>
      <c r="K21" s="37"/>
      <c r="L21" s="37"/>
      <c r="M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40" t="s">
        <v>32</v>
      </c>
      <c r="E23" s="37"/>
      <c r="F23" s="37"/>
      <c r="G23" s="37"/>
      <c r="H23" s="37"/>
      <c r="I23" s="140" t="s">
        <v>26</v>
      </c>
      <c r="J23" s="143" t="s">
        <v>1</v>
      </c>
      <c r="K23" s="37"/>
      <c r="L23" s="37"/>
      <c r="M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3" t="s">
        <v>33</v>
      </c>
      <c r="F24" s="37"/>
      <c r="G24" s="37"/>
      <c r="H24" s="37"/>
      <c r="I24" s="140" t="s">
        <v>28</v>
      </c>
      <c r="J24" s="143" t="s">
        <v>1</v>
      </c>
      <c r="K24" s="37"/>
      <c r="L24" s="37"/>
      <c r="M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40" t="s">
        <v>34</v>
      </c>
      <c r="E26" s="37"/>
      <c r="F26" s="37"/>
      <c r="G26" s="37"/>
      <c r="H26" s="37"/>
      <c r="I26" s="37"/>
      <c r="J26" s="37"/>
      <c r="K26" s="37"/>
      <c r="L26" s="37"/>
      <c r="M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5"/>
      <c r="M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49"/>
      <c r="J29" s="149"/>
      <c r="K29" s="149"/>
      <c r="L29" s="149"/>
      <c r="M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>
      <c r="A30" s="37"/>
      <c r="B30" s="43"/>
      <c r="C30" s="37"/>
      <c r="D30" s="37"/>
      <c r="E30" s="140" t="s">
        <v>95</v>
      </c>
      <c r="F30" s="37"/>
      <c r="G30" s="37"/>
      <c r="H30" s="37"/>
      <c r="I30" s="37"/>
      <c r="J30" s="37"/>
      <c r="K30" s="150">
        <f>I96</f>
        <v>0</v>
      </c>
      <c r="L30" s="37"/>
      <c r="M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>
      <c r="A31" s="37"/>
      <c r="B31" s="43"/>
      <c r="C31" s="37"/>
      <c r="D31" s="37"/>
      <c r="E31" s="140" t="s">
        <v>96</v>
      </c>
      <c r="F31" s="37"/>
      <c r="G31" s="37"/>
      <c r="H31" s="37"/>
      <c r="I31" s="37"/>
      <c r="J31" s="37"/>
      <c r="K31" s="150">
        <f>J96</f>
        <v>0</v>
      </c>
      <c r="L31" s="37"/>
      <c r="M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1" t="s">
        <v>35</v>
      </c>
      <c r="E32" s="37"/>
      <c r="F32" s="37"/>
      <c r="G32" s="37"/>
      <c r="H32" s="37"/>
      <c r="I32" s="37"/>
      <c r="J32" s="37"/>
      <c r="K32" s="152">
        <f>ROUND(K122, 2)</f>
        <v>0</v>
      </c>
      <c r="L32" s="37"/>
      <c r="M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49"/>
      <c r="E33" s="149"/>
      <c r="F33" s="149"/>
      <c r="G33" s="149"/>
      <c r="H33" s="149"/>
      <c r="I33" s="149"/>
      <c r="J33" s="149"/>
      <c r="K33" s="149"/>
      <c r="L33" s="149"/>
      <c r="M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3" t="s">
        <v>37</v>
      </c>
      <c r="G34" s="37"/>
      <c r="H34" s="37"/>
      <c r="I34" s="153" t="s">
        <v>36</v>
      </c>
      <c r="J34" s="37"/>
      <c r="K34" s="153" t="s">
        <v>38</v>
      </c>
      <c r="L34" s="37"/>
      <c r="M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4" t="s">
        <v>39</v>
      </c>
      <c r="E35" s="140" t="s">
        <v>40</v>
      </c>
      <c r="F35" s="150">
        <f>ROUND((SUM(BE122:BE300)),  2)</f>
        <v>0</v>
      </c>
      <c r="G35" s="37"/>
      <c r="H35" s="37"/>
      <c r="I35" s="155">
        <v>0.20999999999999999</v>
      </c>
      <c r="J35" s="37"/>
      <c r="K35" s="150">
        <f>ROUND(((SUM(BE122:BE300))*I35),  2)</f>
        <v>0</v>
      </c>
      <c r="L35" s="37"/>
      <c r="M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40" t="s">
        <v>41</v>
      </c>
      <c r="F36" s="150">
        <f>ROUND((SUM(BF122:BF300)),  2)</f>
        <v>0</v>
      </c>
      <c r="G36" s="37"/>
      <c r="H36" s="37"/>
      <c r="I36" s="155">
        <v>0.14999999999999999</v>
      </c>
      <c r="J36" s="37"/>
      <c r="K36" s="150">
        <f>ROUND(((SUM(BF122:BF300))*I36),  2)</f>
        <v>0</v>
      </c>
      <c r="L36" s="37"/>
      <c r="M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40" t="s">
        <v>42</v>
      </c>
      <c r="F37" s="150">
        <f>ROUND((SUM(BG122:BG300)),  2)</f>
        <v>0</v>
      </c>
      <c r="G37" s="37"/>
      <c r="H37" s="37"/>
      <c r="I37" s="155">
        <v>0.20999999999999999</v>
      </c>
      <c r="J37" s="37"/>
      <c r="K37" s="150">
        <f>0</f>
        <v>0</v>
      </c>
      <c r="L37" s="37"/>
      <c r="M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40" t="s">
        <v>43</v>
      </c>
      <c r="F38" s="150">
        <f>ROUND((SUM(BH122:BH300)),  2)</f>
        <v>0</v>
      </c>
      <c r="G38" s="37"/>
      <c r="H38" s="37"/>
      <c r="I38" s="155">
        <v>0.14999999999999999</v>
      </c>
      <c r="J38" s="37"/>
      <c r="K38" s="150">
        <f>0</f>
        <v>0</v>
      </c>
      <c r="L38" s="37"/>
      <c r="M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40" t="s">
        <v>44</v>
      </c>
      <c r="F39" s="150">
        <f>ROUND((SUM(BI122:BI300)),  2)</f>
        <v>0</v>
      </c>
      <c r="G39" s="37"/>
      <c r="H39" s="37"/>
      <c r="I39" s="155">
        <v>0</v>
      </c>
      <c r="J39" s="37"/>
      <c r="K39" s="150">
        <f>0</f>
        <v>0</v>
      </c>
      <c r="L39" s="37"/>
      <c r="M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56"/>
      <c r="D41" s="157" t="s">
        <v>45</v>
      </c>
      <c r="E41" s="158"/>
      <c r="F41" s="158"/>
      <c r="G41" s="159" t="s">
        <v>46</v>
      </c>
      <c r="H41" s="160" t="s">
        <v>47</v>
      </c>
      <c r="I41" s="158"/>
      <c r="J41" s="158"/>
      <c r="K41" s="161">
        <f>SUM(K32:K39)</f>
        <v>0</v>
      </c>
      <c r="L41" s="162"/>
      <c r="M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43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19"/>
      <c r="M43" s="19"/>
    </row>
    <row r="44" s="1" customFormat="1" ht="14.4" customHeight="1">
      <c r="B44" s="19"/>
      <c r="M44" s="19"/>
    </row>
    <row r="45" s="1" customFormat="1" ht="14.4" customHeight="1">
      <c r="B45" s="19"/>
      <c r="M45" s="19"/>
    </row>
    <row r="46" s="1" customFormat="1" ht="14.4" customHeight="1">
      <c r="B46" s="19"/>
      <c r="M46" s="19"/>
    </row>
    <row r="47" s="1" customFormat="1" ht="14.4" customHeight="1">
      <c r="B47" s="19"/>
      <c r="M47" s="19"/>
    </row>
    <row r="48" s="1" customFormat="1" ht="14.4" customHeight="1">
      <c r="B48" s="19"/>
      <c r="M48" s="19"/>
    </row>
    <row r="49" s="1" customFormat="1" ht="14.4" customHeight="1">
      <c r="B49" s="19"/>
      <c r="M49" s="19"/>
    </row>
    <row r="50" s="2" customFormat="1" ht="14.4" customHeight="1">
      <c r="B50" s="62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164"/>
      <c r="M50" s="62"/>
    </row>
    <row r="51">
      <c r="B51" s="19"/>
      <c r="M51" s="19"/>
    </row>
    <row r="52">
      <c r="B52" s="19"/>
      <c r="M52" s="19"/>
    </row>
    <row r="53">
      <c r="B53" s="19"/>
      <c r="M53" s="19"/>
    </row>
    <row r="54">
      <c r="B54" s="19"/>
      <c r="M54" s="19"/>
    </row>
    <row r="55">
      <c r="B55" s="19"/>
      <c r="M55" s="19"/>
    </row>
    <row r="56">
      <c r="B56" s="19"/>
      <c r="M56" s="19"/>
    </row>
    <row r="57">
      <c r="B57" s="19"/>
      <c r="M57" s="19"/>
    </row>
    <row r="58">
      <c r="B58" s="19"/>
      <c r="M58" s="19"/>
    </row>
    <row r="59">
      <c r="B59" s="19"/>
      <c r="M59" s="19"/>
    </row>
    <row r="60">
      <c r="B60" s="19"/>
      <c r="M60" s="19"/>
    </row>
    <row r="61" s="2" customFormat="1">
      <c r="A61" s="37"/>
      <c r="B61" s="43"/>
      <c r="C61" s="37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166"/>
      <c r="M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M62" s="19"/>
    </row>
    <row r="63">
      <c r="B63" s="19"/>
      <c r="M63" s="19"/>
    </row>
    <row r="64">
      <c r="B64" s="19"/>
      <c r="M64" s="19"/>
    </row>
    <row r="65" s="2" customFormat="1">
      <c r="A65" s="37"/>
      <c r="B65" s="43"/>
      <c r="C65" s="37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169"/>
      <c r="M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M66" s="19"/>
    </row>
    <row r="67">
      <c r="B67" s="19"/>
      <c r="M67" s="19"/>
    </row>
    <row r="68">
      <c r="B68" s="19"/>
      <c r="M68" s="19"/>
    </row>
    <row r="69">
      <c r="B69" s="19"/>
      <c r="M69" s="19"/>
    </row>
    <row r="70">
      <c r="B70" s="19"/>
      <c r="M70" s="19"/>
    </row>
    <row r="71">
      <c r="B71" s="19"/>
      <c r="M71" s="19"/>
    </row>
    <row r="72">
      <c r="B72" s="19"/>
      <c r="M72" s="19"/>
    </row>
    <row r="73">
      <c r="B73" s="19"/>
      <c r="M73" s="19"/>
    </row>
    <row r="74">
      <c r="B74" s="19"/>
      <c r="M74" s="19"/>
    </row>
    <row r="75">
      <c r="B75" s="19"/>
      <c r="M75" s="19"/>
    </row>
    <row r="76" s="2" customFormat="1">
      <c r="A76" s="37"/>
      <c r="B76" s="43"/>
      <c r="C76" s="37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166"/>
      <c r="M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171"/>
      <c r="M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173"/>
      <c r="M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97</v>
      </c>
      <c r="D82" s="39"/>
      <c r="E82" s="39"/>
      <c r="F82" s="39"/>
      <c r="G82" s="39"/>
      <c r="H82" s="39"/>
      <c r="I82" s="39"/>
      <c r="J82" s="39"/>
      <c r="K82" s="39"/>
      <c r="L82" s="39"/>
      <c r="M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39"/>
      <c r="M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Parčík v Dolním Třešňovci</v>
      </c>
      <c r="F85" s="31"/>
      <c r="G85" s="31"/>
      <c r="H85" s="31"/>
      <c r="I85" s="39"/>
      <c r="J85" s="39"/>
      <c r="K85" s="39"/>
      <c r="L85" s="39"/>
      <c r="M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93</v>
      </c>
      <c r="D86" s="39"/>
      <c r="E86" s="39"/>
      <c r="F86" s="39"/>
      <c r="G86" s="39"/>
      <c r="H86" s="39"/>
      <c r="I86" s="39"/>
      <c r="J86" s="39"/>
      <c r="K86" s="39"/>
      <c r="L86" s="39"/>
      <c r="M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3 - sadové úpravy</v>
      </c>
      <c r="F87" s="39"/>
      <c r="G87" s="39"/>
      <c r="H87" s="39"/>
      <c r="I87" s="39"/>
      <c r="J87" s="39"/>
      <c r="K87" s="39"/>
      <c r="L87" s="39"/>
      <c r="M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Dolní Třešňovec</v>
      </c>
      <c r="G89" s="39"/>
      <c r="H89" s="39"/>
      <c r="I89" s="31" t="s">
        <v>23</v>
      </c>
      <c r="J89" s="78" t="str">
        <f>IF(J12="","",J12)</f>
        <v>18. 1. 2022</v>
      </c>
      <c r="K89" s="39"/>
      <c r="L89" s="39"/>
      <c r="M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 xml:space="preserve"> </v>
      </c>
      <c r="G91" s="39"/>
      <c r="H91" s="39"/>
      <c r="I91" s="31" t="s">
        <v>31</v>
      </c>
      <c r="J91" s="35" t="str">
        <f>E21</f>
        <v xml:space="preserve"> </v>
      </c>
      <c r="K91" s="39"/>
      <c r="L91" s="39"/>
      <c r="M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32</v>
      </c>
      <c r="J92" s="35" t="str">
        <f>E24</f>
        <v xml:space="preserve"> ing. Ivana Smolová</v>
      </c>
      <c r="K92" s="39"/>
      <c r="L92" s="39"/>
      <c r="M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5" t="s">
        <v>98</v>
      </c>
      <c r="D94" s="176"/>
      <c r="E94" s="176"/>
      <c r="F94" s="176"/>
      <c r="G94" s="176"/>
      <c r="H94" s="176"/>
      <c r="I94" s="177" t="s">
        <v>99</v>
      </c>
      <c r="J94" s="177" t="s">
        <v>100</v>
      </c>
      <c r="K94" s="177" t="s">
        <v>101</v>
      </c>
      <c r="L94" s="176"/>
      <c r="M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8" t="s">
        <v>102</v>
      </c>
      <c r="D96" s="39"/>
      <c r="E96" s="39"/>
      <c r="F96" s="39"/>
      <c r="G96" s="39"/>
      <c r="H96" s="39"/>
      <c r="I96" s="109">
        <f>Q122</f>
        <v>0</v>
      </c>
      <c r="J96" s="109">
        <f>R122</f>
        <v>0</v>
      </c>
      <c r="K96" s="109">
        <f>K122</f>
        <v>0</v>
      </c>
      <c r="L96" s="39"/>
      <c r="M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103</v>
      </c>
    </row>
    <row r="97" s="9" customFormat="1" ht="24.96" customHeight="1">
      <c r="A97" s="9"/>
      <c r="B97" s="179"/>
      <c r="C97" s="180"/>
      <c r="D97" s="181" t="s">
        <v>355</v>
      </c>
      <c r="E97" s="182"/>
      <c r="F97" s="182"/>
      <c r="G97" s="182"/>
      <c r="H97" s="182"/>
      <c r="I97" s="183">
        <f>Q123</f>
        <v>0</v>
      </c>
      <c r="J97" s="183">
        <f>R123</f>
        <v>0</v>
      </c>
      <c r="K97" s="183">
        <f>K123</f>
        <v>0</v>
      </c>
      <c r="L97" s="180"/>
      <c r="M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355</v>
      </c>
      <c r="E98" s="182"/>
      <c r="F98" s="182"/>
      <c r="G98" s="182"/>
      <c r="H98" s="182"/>
      <c r="I98" s="183">
        <f>Q152</f>
        <v>0</v>
      </c>
      <c r="J98" s="183">
        <f>R152</f>
        <v>0</v>
      </c>
      <c r="K98" s="183">
        <f>K152</f>
        <v>0</v>
      </c>
      <c r="L98" s="180"/>
      <c r="M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356</v>
      </c>
      <c r="E99" s="182"/>
      <c r="F99" s="182"/>
      <c r="G99" s="182"/>
      <c r="H99" s="182"/>
      <c r="I99" s="183">
        <f>Q169</f>
        <v>0</v>
      </c>
      <c r="J99" s="183">
        <f>R169</f>
        <v>0</v>
      </c>
      <c r="K99" s="183">
        <f>K169</f>
        <v>0</v>
      </c>
      <c r="L99" s="180"/>
      <c r="M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357</v>
      </c>
      <c r="E100" s="188"/>
      <c r="F100" s="188"/>
      <c r="G100" s="188"/>
      <c r="H100" s="188"/>
      <c r="I100" s="189">
        <f>Q196</f>
        <v>0</v>
      </c>
      <c r="J100" s="189">
        <f>R196</f>
        <v>0</v>
      </c>
      <c r="K100" s="189">
        <f>K196</f>
        <v>0</v>
      </c>
      <c r="L100" s="186"/>
      <c r="M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358</v>
      </c>
      <c r="E101" s="188"/>
      <c r="F101" s="188"/>
      <c r="G101" s="188"/>
      <c r="H101" s="188"/>
      <c r="I101" s="189">
        <f>Q223</f>
        <v>0</v>
      </c>
      <c r="J101" s="189">
        <f>R223</f>
        <v>0</v>
      </c>
      <c r="K101" s="189">
        <f>K223</f>
        <v>0</v>
      </c>
      <c r="L101" s="186"/>
      <c r="M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358</v>
      </c>
      <c r="E102" s="188"/>
      <c r="F102" s="188"/>
      <c r="G102" s="188"/>
      <c r="H102" s="188"/>
      <c r="I102" s="189">
        <f>Q270</f>
        <v>0</v>
      </c>
      <c r="J102" s="189">
        <f>R270</f>
        <v>0</v>
      </c>
      <c r="K102" s="189">
        <f>K270</f>
        <v>0</v>
      </c>
      <c r="L102" s="186"/>
      <c r="M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108</v>
      </c>
      <c r="D109" s="39"/>
      <c r="E109" s="39"/>
      <c r="F109" s="39"/>
      <c r="G109" s="39"/>
      <c r="H109" s="39"/>
      <c r="I109" s="39"/>
      <c r="J109" s="39"/>
      <c r="K109" s="39"/>
      <c r="L109" s="39"/>
      <c r="M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39"/>
      <c r="M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17</v>
      </c>
      <c r="D111" s="39"/>
      <c r="E111" s="39"/>
      <c r="F111" s="39"/>
      <c r="G111" s="39"/>
      <c r="H111" s="39"/>
      <c r="I111" s="39"/>
      <c r="J111" s="39"/>
      <c r="K111" s="39"/>
      <c r="L111" s="39"/>
      <c r="M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4" t="str">
        <f>E7</f>
        <v>Parčík v Dolním Třešňovci</v>
      </c>
      <c r="F112" s="31"/>
      <c r="G112" s="31"/>
      <c r="H112" s="31"/>
      <c r="I112" s="39"/>
      <c r="J112" s="39"/>
      <c r="K112" s="39"/>
      <c r="L112" s="39"/>
      <c r="M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93</v>
      </c>
      <c r="D113" s="39"/>
      <c r="E113" s="39"/>
      <c r="F113" s="39"/>
      <c r="G113" s="39"/>
      <c r="H113" s="39"/>
      <c r="I113" s="39"/>
      <c r="J113" s="39"/>
      <c r="K113" s="39"/>
      <c r="L113" s="39"/>
      <c r="M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3 - sadové úpravy</v>
      </c>
      <c r="F114" s="39"/>
      <c r="G114" s="39"/>
      <c r="H114" s="39"/>
      <c r="I114" s="39"/>
      <c r="J114" s="39"/>
      <c r="K114" s="39"/>
      <c r="L114" s="39"/>
      <c r="M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39"/>
      <c r="M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21</v>
      </c>
      <c r="D116" s="39"/>
      <c r="E116" s="39"/>
      <c r="F116" s="26" t="str">
        <f>F12</f>
        <v>Dolní Třešňovec</v>
      </c>
      <c r="G116" s="39"/>
      <c r="H116" s="39"/>
      <c r="I116" s="31" t="s">
        <v>23</v>
      </c>
      <c r="J116" s="78" t="str">
        <f>IF(J12="","",J12)</f>
        <v>18. 1. 2022</v>
      </c>
      <c r="K116" s="39"/>
      <c r="L116" s="39"/>
      <c r="M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39"/>
      <c r="M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25</v>
      </c>
      <c r="D118" s="39"/>
      <c r="E118" s="39"/>
      <c r="F118" s="26" t="str">
        <f>E15</f>
        <v xml:space="preserve"> </v>
      </c>
      <c r="G118" s="39"/>
      <c r="H118" s="39"/>
      <c r="I118" s="31" t="s">
        <v>31</v>
      </c>
      <c r="J118" s="35" t="str">
        <f>E21</f>
        <v xml:space="preserve"> </v>
      </c>
      <c r="K118" s="39"/>
      <c r="L118" s="39"/>
      <c r="M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29</v>
      </c>
      <c r="D119" s="39"/>
      <c r="E119" s="39"/>
      <c r="F119" s="26" t="str">
        <f>IF(E18="","",E18)</f>
        <v>Vyplň údaj</v>
      </c>
      <c r="G119" s="39"/>
      <c r="H119" s="39"/>
      <c r="I119" s="31" t="s">
        <v>32</v>
      </c>
      <c r="J119" s="35" t="str">
        <f>E24</f>
        <v xml:space="preserve"> ing. Ivana Smolová</v>
      </c>
      <c r="K119" s="39"/>
      <c r="L119" s="39"/>
      <c r="M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1"/>
      <c r="B121" s="192"/>
      <c r="C121" s="193" t="s">
        <v>109</v>
      </c>
      <c r="D121" s="194" t="s">
        <v>60</v>
      </c>
      <c r="E121" s="194" t="s">
        <v>56</v>
      </c>
      <c r="F121" s="194" t="s">
        <v>57</v>
      </c>
      <c r="G121" s="194" t="s">
        <v>110</v>
      </c>
      <c r="H121" s="194" t="s">
        <v>111</v>
      </c>
      <c r="I121" s="194" t="s">
        <v>112</v>
      </c>
      <c r="J121" s="194" t="s">
        <v>113</v>
      </c>
      <c r="K121" s="195" t="s">
        <v>101</v>
      </c>
      <c r="L121" s="196" t="s">
        <v>114</v>
      </c>
      <c r="M121" s="197"/>
      <c r="N121" s="99" t="s">
        <v>1</v>
      </c>
      <c r="O121" s="100" t="s">
        <v>39</v>
      </c>
      <c r="P121" s="100" t="s">
        <v>115</v>
      </c>
      <c r="Q121" s="100" t="s">
        <v>116</v>
      </c>
      <c r="R121" s="100" t="s">
        <v>117</v>
      </c>
      <c r="S121" s="100" t="s">
        <v>118</v>
      </c>
      <c r="T121" s="100" t="s">
        <v>119</v>
      </c>
      <c r="U121" s="100" t="s">
        <v>120</v>
      </c>
      <c r="V121" s="100" t="s">
        <v>121</v>
      </c>
      <c r="W121" s="100" t="s">
        <v>122</v>
      </c>
      <c r="X121" s="101" t="s">
        <v>123</v>
      </c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7"/>
      <c r="B122" s="38"/>
      <c r="C122" s="106" t="s">
        <v>124</v>
      </c>
      <c r="D122" s="39"/>
      <c r="E122" s="39"/>
      <c r="F122" s="39"/>
      <c r="G122" s="39"/>
      <c r="H122" s="39"/>
      <c r="I122" s="39"/>
      <c r="J122" s="39"/>
      <c r="K122" s="198">
        <f>BK122</f>
        <v>0</v>
      </c>
      <c r="L122" s="39"/>
      <c r="M122" s="43"/>
      <c r="N122" s="102"/>
      <c r="O122" s="199"/>
      <c r="P122" s="103"/>
      <c r="Q122" s="200">
        <f>Q123+Q152+Q169</f>
        <v>0</v>
      </c>
      <c r="R122" s="200">
        <f>R123+R152+R169</f>
        <v>0</v>
      </c>
      <c r="S122" s="103"/>
      <c r="T122" s="201">
        <f>T123+T152+T169</f>
        <v>0</v>
      </c>
      <c r="U122" s="103"/>
      <c r="V122" s="201">
        <f>V123+V152+V169</f>
        <v>38.67390000000001</v>
      </c>
      <c r="W122" s="103"/>
      <c r="X122" s="202">
        <f>X123+X152+X169</f>
        <v>0</v>
      </c>
      <c r="Y122" s="37"/>
      <c r="Z122" s="37"/>
      <c r="AA122" s="37"/>
      <c r="AB122" s="37"/>
      <c r="AC122" s="37"/>
      <c r="AD122" s="37"/>
      <c r="AE122" s="37"/>
      <c r="AT122" s="16" t="s">
        <v>76</v>
      </c>
      <c r="AU122" s="16" t="s">
        <v>103</v>
      </c>
      <c r="BK122" s="203">
        <f>BK123+BK152+BK169</f>
        <v>0</v>
      </c>
    </row>
    <row r="123" s="12" customFormat="1" ht="25.92" customHeight="1">
      <c r="A123" s="12"/>
      <c r="B123" s="204"/>
      <c r="C123" s="205"/>
      <c r="D123" s="206" t="s">
        <v>76</v>
      </c>
      <c r="E123" s="207" t="s">
        <v>359</v>
      </c>
      <c r="F123" s="207" t="s">
        <v>96</v>
      </c>
      <c r="G123" s="205"/>
      <c r="H123" s="205"/>
      <c r="I123" s="208"/>
      <c r="J123" s="208"/>
      <c r="K123" s="209">
        <f>BK123</f>
        <v>0</v>
      </c>
      <c r="L123" s="205"/>
      <c r="M123" s="210"/>
      <c r="N123" s="211"/>
      <c r="O123" s="212"/>
      <c r="P123" s="212"/>
      <c r="Q123" s="213">
        <f>SUM(Q124:Q151)</f>
        <v>0</v>
      </c>
      <c r="R123" s="213">
        <f>SUM(R124:R151)</f>
        <v>0</v>
      </c>
      <c r="S123" s="212"/>
      <c r="T123" s="214">
        <f>SUM(T124:T151)</f>
        <v>0</v>
      </c>
      <c r="U123" s="212"/>
      <c r="V123" s="214">
        <f>SUM(V124:V151)</f>
        <v>0</v>
      </c>
      <c r="W123" s="212"/>
      <c r="X123" s="215">
        <f>SUM(X124:X151)</f>
        <v>0</v>
      </c>
      <c r="Y123" s="12"/>
      <c r="Z123" s="12"/>
      <c r="AA123" s="12"/>
      <c r="AB123" s="12"/>
      <c r="AC123" s="12"/>
      <c r="AD123" s="12"/>
      <c r="AE123" s="12"/>
      <c r="AR123" s="216" t="s">
        <v>82</v>
      </c>
      <c r="AT123" s="217" t="s">
        <v>76</v>
      </c>
      <c r="AU123" s="217" t="s">
        <v>77</v>
      </c>
      <c r="AY123" s="216" t="s">
        <v>127</v>
      </c>
      <c r="BK123" s="218">
        <f>SUM(BK124:BK151)</f>
        <v>0</v>
      </c>
    </row>
    <row r="124" s="2" customFormat="1" ht="33" customHeight="1">
      <c r="A124" s="37"/>
      <c r="B124" s="38"/>
      <c r="C124" s="221" t="s">
        <v>82</v>
      </c>
      <c r="D124" s="221" t="s">
        <v>129</v>
      </c>
      <c r="E124" s="222" t="s">
        <v>360</v>
      </c>
      <c r="F124" s="223" t="s">
        <v>361</v>
      </c>
      <c r="G124" s="224" t="s">
        <v>178</v>
      </c>
      <c r="H124" s="225">
        <v>20</v>
      </c>
      <c r="I124" s="226"/>
      <c r="J124" s="226"/>
      <c r="K124" s="227">
        <f>ROUND(P124*H124,2)</f>
        <v>0</v>
      </c>
      <c r="L124" s="228"/>
      <c r="M124" s="43"/>
      <c r="N124" s="229" t="s">
        <v>1</v>
      </c>
      <c r="O124" s="230" t="s">
        <v>40</v>
      </c>
      <c r="P124" s="231">
        <f>I124+J124</f>
        <v>0</v>
      </c>
      <c r="Q124" s="231">
        <f>ROUND(I124*H124,2)</f>
        <v>0</v>
      </c>
      <c r="R124" s="231">
        <f>ROUND(J124*H124,2)</f>
        <v>0</v>
      </c>
      <c r="S124" s="90"/>
      <c r="T124" s="232">
        <f>S124*H124</f>
        <v>0</v>
      </c>
      <c r="U124" s="232">
        <v>0</v>
      </c>
      <c r="V124" s="232">
        <f>U124*H124</f>
        <v>0</v>
      </c>
      <c r="W124" s="232">
        <v>0</v>
      </c>
      <c r="X124" s="233">
        <f>W124*H124</f>
        <v>0</v>
      </c>
      <c r="Y124" s="37"/>
      <c r="Z124" s="37"/>
      <c r="AA124" s="37"/>
      <c r="AB124" s="37"/>
      <c r="AC124" s="37"/>
      <c r="AD124" s="37"/>
      <c r="AE124" s="37"/>
      <c r="AR124" s="234" t="s">
        <v>133</v>
      </c>
      <c r="AT124" s="234" t="s">
        <v>129</v>
      </c>
      <c r="AU124" s="234" t="s">
        <v>82</v>
      </c>
      <c r="AY124" s="16" t="s">
        <v>127</v>
      </c>
      <c r="BE124" s="235">
        <f>IF(O124="základní",K124,0)</f>
        <v>0</v>
      </c>
      <c r="BF124" s="235">
        <f>IF(O124="snížená",K124,0)</f>
        <v>0</v>
      </c>
      <c r="BG124" s="235">
        <f>IF(O124="zákl. přenesená",K124,0)</f>
        <v>0</v>
      </c>
      <c r="BH124" s="235">
        <f>IF(O124="sníž. přenesená",K124,0)</f>
        <v>0</v>
      </c>
      <c r="BI124" s="235">
        <f>IF(O124="nulová",K124,0)</f>
        <v>0</v>
      </c>
      <c r="BJ124" s="16" t="s">
        <v>82</v>
      </c>
      <c r="BK124" s="235">
        <f>ROUND(P124*H124,2)</f>
        <v>0</v>
      </c>
      <c r="BL124" s="16" t="s">
        <v>133</v>
      </c>
      <c r="BM124" s="234" t="s">
        <v>362</v>
      </c>
    </row>
    <row r="125" s="2" customFormat="1">
      <c r="A125" s="37"/>
      <c r="B125" s="38"/>
      <c r="C125" s="39"/>
      <c r="D125" s="236" t="s">
        <v>135</v>
      </c>
      <c r="E125" s="39"/>
      <c r="F125" s="237" t="s">
        <v>361</v>
      </c>
      <c r="G125" s="39"/>
      <c r="H125" s="39"/>
      <c r="I125" s="238"/>
      <c r="J125" s="238"/>
      <c r="K125" s="39"/>
      <c r="L125" s="39"/>
      <c r="M125" s="43"/>
      <c r="N125" s="239"/>
      <c r="O125" s="240"/>
      <c r="P125" s="90"/>
      <c r="Q125" s="90"/>
      <c r="R125" s="90"/>
      <c r="S125" s="90"/>
      <c r="T125" s="90"/>
      <c r="U125" s="90"/>
      <c r="V125" s="90"/>
      <c r="W125" s="90"/>
      <c r="X125" s="91"/>
      <c r="Y125" s="37"/>
      <c r="Z125" s="37"/>
      <c r="AA125" s="37"/>
      <c r="AB125" s="37"/>
      <c r="AC125" s="37"/>
      <c r="AD125" s="37"/>
      <c r="AE125" s="37"/>
      <c r="AT125" s="16" t="s">
        <v>135</v>
      </c>
      <c r="AU125" s="16" t="s">
        <v>82</v>
      </c>
    </row>
    <row r="126" s="2" customFormat="1" ht="24.15" customHeight="1">
      <c r="A126" s="37"/>
      <c r="B126" s="38"/>
      <c r="C126" s="221" t="s">
        <v>86</v>
      </c>
      <c r="D126" s="221" t="s">
        <v>129</v>
      </c>
      <c r="E126" s="222" t="s">
        <v>363</v>
      </c>
      <c r="F126" s="223" t="s">
        <v>364</v>
      </c>
      <c r="G126" s="224" t="s">
        <v>365</v>
      </c>
      <c r="H126" s="225">
        <v>8</v>
      </c>
      <c r="I126" s="226"/>
      <c r="J126" s="226"/>
      <c r="K126" s="227">
        <f>ROUND(P126*H126,2)</f>
        <v>0</v>
      </c>
      <c r="L126" s="228"/>
      <c r="M126" s="43"/>
      <c r="N126" s="229" t="s">
        <v>1</v>
      </c>
      <c r="O126" s="230" t="s">
        <v>40</v>
      </c>
      <c r="P126" s="231">
        <f>I126+J126</f>
        <v>0</v>
      </c>
      <c r="Q126" s="231">
        <f>ROUND(I126*H126,2)</f>
        <v>0</v>
      </c>
      <c r="R126" s="231">
        <f>ROUND(J126*H126,2)</f>
        <v>0</v>
      </c>
      <c r="S126" s="90"/>
      <c r="T126" s="232">
        <f>S126*H126</f>
        <v>0</v>
      </c>
      <c r="U126" s="232">
        <v>0</v>
      </c>
      <c r="V126" s="232">
        <f>U126*H126</f>
        <v>0</v>
      </c>
      <c r="W126" s="232">
        <v>0</v>
      </c>
      <c r="X126" s="233">
        <f>W126*H126</f>
        <v>0</v>
      </c>
      <c r="Y126" s="37"/>
      <c r="Z126" s="37"/>
      <c r="AA126" s="37"/>
      <c r="AB126" s="37"/>
      <c r="AC126" s="37"/>
      <c r="AD126" s="37"/>
      <c r="AE126" s="37"/>
      <c r="AR126" s="234" t="s">
        <v>133</v>
      </c>
      <c r="AT126" s="234" t="s">
        <v>129</v>
      </c>
      <c r="AU126" s="234" t="s">
        <v>82</v>
      </c>
      <c r="AY126" s="16" t="s">
        <v>127</v>
      </c>
      <c r="BE126" s="235">
        <f>IF(O126="základní",K126,0)</f>
        <v>0</v>
      </c>
      <c r="BF126" s="235">
        <f>IF(O126="snížená",K126,0)</f>
        <v>0</v>
      </c>
      <c r="BG126" s="235">
        <f>IF(O126="zákl. přenesená",K126,0)</f>
        <v>0</v>
      </c>
      <c r="BH126" s="235">
        <f>IF(O126="sníž. přenesená",K126,0)</f>
        <v>0</v>
      </c>
      <c r="BI126" s="235">
        <f>IF(O126="nulová",K126,0)</f>
        <v>0</v>
      </c>
      <c r="BJ126" s="16" t="s">
        <v>82</v>
      </c>
      <c r="BK126" s="235">
        <f>ROUND(P126*H126,2)</f>
        <v>0</v>
      </c>
      <c r="BL126" s="16" t="s">
        <v>133</v>
      </c>
      <c r="BM126" s="234" t="s">
        <v>366</v>
      </c>
    </row>
    <row r="127" s="2" customFormat="1">
      <c r="A127" s="37"/>
      <c r="B127" s="38"/>
      <c r="C127" s="39"/>
      <c r="D127" s="236" t="s">
        <v>135</v>
      </c>
      <c r="E127" s="39"/>
      <c r="F127" s="237" t="s">
        <v>364</v>
      </c>
      <c r="G127" s="39"/>
      <c r="H127" s="39"/>
      <c r="I127" s="238"/>
      <c r="J127" s="238"/>
      <c r="K127" s="39"/>
      <c r="L127" s="39"/>
      <c r="M127" s="43"/>
      <c r="N127" s="239"/>
      <c r="O127" s="240"/>
      <c r="P127" s="90"/>
      <c r="Q127" s="90"/>
      <c r="R127" s="90"/>
      <c r="S127" s="90"/>
      <c r="T127" s="90"/>
      <c r="U127" s="90"/>
      <c r="V127" s="90"/>
      <c r="W127" s="90"/>
      <c r="X127" s="91"/>
      <c r="Y127" s="37"/>
      <c r="Z127" s="37"/>
      <c r="AA127" s="37"/>
      <c r="AB127" s="37"/>
      <c r="AC127" s="37"/>
      <c r="AD127" s="37"/>
      <c r="AE127" s="37"/>
      <c r="AT127" s="16" t="s">
        <v>135</v>
      </c>
      <c r="AU127" s="16" t="s">
        <v>82</v>
      </c>
    </row>
    <row r="128" s="2" customFormat="1" ht="24.15" customHeight="1">
      <c r="A128" s="37"/>
      <c r="B128" s="38"/>
      <c r="C128" s="221" t="s">
        <v>89</v>
      </c>
      <c r="D128" s="221" t="s">
        <v>129</v>
      </c>
      <c r="E128" s="222" t="s">
        <v>367</v>
      </c>
      <c r="F128" s="223" t="s">
        <v>368</v>
      </c>
      <c r="G128" s="224" t="s">
        <v>365</v>
      </c>
      <c r="H128" s="225">
        <v>4</v>
      </c>
      <c r="I128" s="226"/>
      <c r="J128" s="226"/>
      <c r="K128" s="227">
        <f>ROUND(P128*H128,2)</f>
        <v>0</v>
      </c>
      <c r="L128" s="228"/>
      <c r="M128" s="43"/>
      <c r="N128" s="229" t="s">
        <v>1</v>
      </c>
      <c r="O128" s="230" t="s">
        <v>40</v>
      </c>
      <c r="P128" s="231">
        <f>I128+J128</f>
        <v>0</v>
      </c>
      <c r="Q128" s="231">
        <f>ROUND(I128*H128,2)</f>
        <v>0</v>
      </c>
      <c r="R128" s="231">
        <f>ROUND(J128*H128,2)</f>
        <v>0</v>
      </c>
      <c r="S128" s="90"/>
      <c r="T128" s="232">
        <f>S128*H128</f>
        <v>0</v>
      </c>
      <c r="U128" s="232">
        <v>0</v>
      </c>
      <c r="V128" s="232">
        <f>U128*H128</f>
        <v>0</v>
      </c>
      <c r="W128" s="232">
        <v>0</v>
      </c>
      <c r="X128" s="233">
        <f>W128*H128</f>
        <v>0</v>
      </c>
      <c r="Y128" s="37"/>
      <c r="Z128" s="37"/>
      <c r="AA128" s="37"/>
      <c r="AB128" s="37"/>
      <c r="AC128" s="37"/>
      <c r="AD128" s="37"/>
      <c r="AE128" s="37"/>
      <c r="AR128" s="234" t="s">
        <v>133</v>
      </c>
      <c r="AT128" s="234" t="s">
        <v>129</v>
      </c>
      <c r="AU128" s="234" t="s">
        <v>82</v>
      </c>
      <c r="AY128" s="16" t="s">
        <v>127</v>
      </c>
      <c r="BE128" s="235">
        <f>IF(O128="základní",K128,0)</f>
        <v>0</v>
      </c>
      <c r="BF128" s="235">
        <f>IF(O128="snížená",K128,0)</f>
        <v>0</v>
      </c>
      <c r="BG128" s="235">
        <f>IF(O128="zákl. přenesená",K128,0)</f>
        <v>0</v>
      </c>
      <c r="BH128" s="235">
        <f>IF(O128="sníž. přenesená",K128,0)</f>
        <v>0</v>
      </c>
      <c r="BI128" s="235">
        <f>IF(O128="nulová",K128,0)</f>
        <v>0</v>
      </c>
      <c r="BJ128" s="16" t="s">
        <v>82</v>
      </c>
      <c r="BK128" s="235">
        <f>ROUND(P128*H128,2)</f>
        <v>0</v>
      </c>
      <c r="BL128" s="16" t="s">
        <v>133</v>
      </c>
      <c r="BM128" s="234" t="s">
        <v>369</v>
      </c>
    </row>
    <row r="129" s="2" customFormat="1">
      <c r="A129" s="37"/>
      <c r="B129" s="38"/>
      <c r="C129" s="39"/>
      <c r="D129" s="236" t="s">
        <v>135</v>
      </c>
      <c r="E129" s="39"/>
      <c r="F129" s="237" t="s">
        <v>368</v>
      </c>
      <c r="G129" s="39"/>
      <c r="H129" s="39"/>
      <c r="I129" s="238"/>
      <c r="J129" s="238"/>
      <c r="K129" s="39"/>
      <c r="L129" s="39"/>
      <c r="M129" s="43"/>
      <c r="N129" s="239"/>
      <c r="O129" s="240"/>
      <c r="P129" s="90"/>
      <c r="Q129" s="90"/>
      <c r="R129" s="90"/>
      <c r="S129" s="90"/>
      <c r="T129" s="90"/>
      <c r="U129" s="90"/>
      <c r="V129" s="90"/>
      <c r="W129" s="90"/>
      <c r="X129" s="91"/>
      <c r="Y129" s="37"/>
      <c r="Z129" s="37"/>
      <c r="AA129" s="37"/>
      <c r="AB129" s="37"/>
      <c r="AC129" s="37"/>
      <c r="AD129" s="37"/>
      <c r="AE129" s="37"/>
      <c r="AT129" s="16" t="s">
        <v>135</v>
      </c>
      <c r="AU129" s="16" t="s">
        <v>82</v>
      </c>
    </row>
    <row r="130" s="2" customFormat="1" ht="24.15" customHeight="1">
      <c r="A130" s="37"/>
      <c r="B130" s="38"/>
      <c r="C130" s="221" t="s">
        <v>133</v>
      </c>
      <c r="D130" s="221" t="s">
        <v>129</v>
      </c>
      <c r="E130" s="222" t="s">
        <v>370</v>
      </c>
      <c r="F130" s="223" t="s">
        <v>371</v>
      </c>
      <c r="G130" s="224" t="s">
        <v>365</v>
      </c>
      <c r="H130" s="225">
        <v>1</v>
      </c>
      <c r="I130" s="226"/>
      <c r="J130" s="226"/>
      <c r="K130" s="227">
        <f>ROUND(P130*H130,2)</f>
        <v>0</v>
      </c>
      <c r="L130" s="228"/>
      <c r="M130" s="43"/>
      <c r="N130" s="229" t="s">
        <v>1</v>
      </c>
      <c r="O130" s="230" t="s">
        <v>40</v>
      </c>
      <c r="P130" s="231">
        <f>I130+J130</f>
        <v>0</v>
      </c>
      <c r="Q130" s="231">
        <f>ROUND(I130*H130,2)</f>
        <v>0</v>
      </c>
      <c r="R130" s="231">
        <f>ROUND(J130*H130,2)</f>
        <v>0</v>
      </c>
      <c r="S130" s="90"/>
      <c r="T130" s="232">
        <f>S130*H130</f>
        <v>0</v>
      </c>
      <c r="U130" s="232">
        <v>0</v>
      </c>
      <c r="V130" s="232">
        <f>U130*H130</f>
        <v>0</v>
      </c>
      <c r="W130" s="232">
        <v>0</v>
      </c>
      <c r="X130" s="233">
        <f>W130*H130</f>
        <v>0</v>
      </c>
      <c r="Y130" s="37"/>
      <c r="Z130" s="37"/>
      <c r="AA130" s="37"/>
      <c r="AB130" s="37"/>
      <c r="AC130" s="37"/>
      <c r="AD130" s="37"/>
      <c r="AE130" s="37"/>
      <c r="AR130" s="234" t="s">
        <v>133</v>
      </c>
      <c r="AT130" s="234" t="s">
        <v>129</v>
      </c>
      <c r="AU130" s="234" t="s">
        <v>82</v>
      </c>
      <c r="AY130" s="16" t="s">
        <v>127</v>
      </c>
      <c r="BE130" s="235">
        <f>IF(O130="základní",K130,0)</f>
        <v>0</v>
      </c>
      <c r="BF130" s="235">
        <f>IF(O130="snížená",K130,0)</f>
        <v>0</v>
      </c>
      <c r="BG130" s="235">
        <f>IF(O130="zákl. přenesená",K130,0)</f>
        <v>0</v>
      </c>
      <c r="BH130" s="235">
        <f>IF(O130="sníž. přenesená",K130,0)</f>
        <v>0</v>
      </c>
      <c r="BI130" s="235">
        <f>IF(O130="nulová",K130,0)</f>
        <v>0</v>
      </c>
      <c r="BJ130" s="16" t="s">
        <v>82</v>
      </c>
      <c r="BK130" s="235">
        <f>ROUND(P130*H130,2)</f>
        <v>0</v>
      </c>
      <c r="BL130" s="16" t="s">
        <v>133</v>
      </c>
      <c r="BM130" s="234" t="s">
        <v>372</v>
      </c>
    </row>
    <row r="131" s="2" customFormat="1">
      <c r="A131" s="37"/>
      <c r="B131" s="38"/>
      <c r="C131" s="39"/>
      <c r="D131" s="236" t="s">
        <v>135</v>
      </c>
      <c r="E131" s="39"/>
      <c r="F131" s="237" t="s">
        <v>371</v>
      </c>
      <c r="G131" s="39"/>
      <c r="H131" s="39"/>
      <c r="I131" s="238"/>
      <c r="J131" s="238"/>
      <c r="K131" s="39"/>
      <c r="L131" s="39"/>
      <c r="M131" s="43"/>
      <c r="N131" s="239"/>
      <c r="O131" s="240"/>
      <c r="P131" s="90"/>
      <c r="Q131" s="90"/>
      <c r="R131" s="90"/>
      <c r="S131" s="90"/>
      <c r="T131" s="90"/>
      <c r="U131" s="90"/>
      <c r="V131" s="90"/>
      <c r="W131" s="90"/>
      <c r="X131" s="91"/>
      <c r="Y131" s="37"/>
      <c r="Z131" s="37"/>
      <c r="AA131" s="37"/>
      <c r="AB131" s="37"/>
      <c r="AC131" s="37"/>
      <c r="AD131" s="37"/>
      <c r="AE131" s="37"/>
      <c r="AT131" s="16" t="s">
        <v>135</v>
      </c>
      <c r="AU131" s="16" t="s">
        <v>82</v>
      </c>
    </row>
    <row r="132" s="2" customFormat="1" ht="24.15" customHeight="1">
      <c r="A132" s="37"/>
      <c r="B132" s="38"/>
      <c r="C132" s="221" t="s">
        <v>150</v>
      </c>
      <c r="D132" s="221" t="s">
        <v>129</v>
      </c>
      <c r="E132" s="222" t="s">
        <v>373</v>
      </c>
      <c r="F132" s="223" t="s">
        <v>374</v>
      </c>
      <c r="G132" s="224" t="s">
        <v>365</v>
      </c>
      <c r="H132" s="225">
        <v>7</v>
      </c>
      <c r="I132" s="226"/>
      <c r="J132" s="226"/>
      <c r="K132" s="227">
        <f>ROUND(P132*H132,2)</f>
        <v>0</v>
      </c>
      <c r="L132" s="228"/>
      <c r="M132" s="43"/>
      <c r="N132" s="229" t="s">
        <v>1</v>
      </c>
      <c r="O132" s="230" t="s">
        <v>40</v>
      </c>
      <c r="P132" s="231">
        <f>I132+J132</f>
        <v>0</v>
      </c>
      <c r="Q132" s="231">
        <f>ROUND(I132*H132,2)</f>
        <v>0</v>
      </c>
      <c r="R132" s="231">
        <f>ROUND(J132*H132,2)</f>
        <v>0</v>
      </c>
      <c r="S132" s="90"/>
      <c r="T132" s="232">
        <f>S132*H132</f>
        <v>0</v>
      </c>
      <c r="U132" s="232">
        <v>0</v>
      </c>
      <c r="V132" s="232">
        <f>U132*H132</f>
        <v>0</v>
      </c>
      <c r="W132" s="232">
        <v>0</v>
      </c>
      <c r="X132" s="233">
        <f>W132*H132</f>
        <v>0</v>
      </c>
      <c r="Y132" s="37"/>
      <c r="Z132" s="37"/>
      <c r="AA132" s="37"/>
      <c r="AB132" s="37"/>
      <c r="AC132" s="37"/>
      <c r="AD132" s="37"/>
      <c r="AE132" s="37"/>
      <c r="AR132" s="234" t="s">
        <v>133</v>
      </c>
      <c r="AT132" s="234" t="s">
        <v>129</v>
      </c>
      <c r="AU132" s="234" t="s">
        <v>82</v>
      </c>
      <c r="AY132" s="16" t="s">
        <v>127</v>
      </c>
      <c r="BE132" s="235">
        <f>IF(O132="základní",K132,0)</f>
        <v>0</v>
      </c>
      <c r="BF132" s="235">
        <f>IF(O132="snížená",K132,0)</f>
        <v>0</v>
      </c>
      <c r="BG132" s="235">
        <f>IF(O132="zákl. přenesená",K132,0)</f>
        <v>0</v>
      </c>
      <c r="BH132" s="235">
        <f>IF(O132="sníž. přenesená",K132,0)</f>
        <v>0</v>
      </c>
      <c r="BI132" s="235">
        <f>IF(O132="nulová",K132,0)</f>
        <v>0</v>
      </c>
      <c r="BJ132" s="16" t="s">
        <v>82</v>
      </c>
      <c r="BK132" s="235">
        <f>ROUND(P132*H132,2)</f>
        <v>0</v>
      </c>
      <c r="BL132" s="16" t="s">
        <v>133</v>
      </c>
      <c r="BM132" s="234" t="s">
        <v>375</v>
      </c>
    </row>
    <row r="133" s="2" customFormat="1">
      <c r="A133" s="37"/>
      <c r="B133" s="38"/>
      <c r="C133" s="39"/>
      <c r="D133" s="236" t="s">
        <v>135</v>
      </c>
      <c r="E133" s="39"/>
      <c r="F133" s="237" t="s">
        <v>374</v>
      </c>
      <c r="G133" s="39"/>
      <c r="H133" s="39"/>
      <c r="I133" s="238"/>
      <c r="J133" s="238"/>
      <c r="K133" s="39"/>
      <c r="L133" s="39"/>
      <c r="M133" s="43"/>
      <c r="N133" s="239"/>
      <c r="O133" s="240"/>
      <c r="P133" s="90"/>
      <c r="Q133" s="90"/>
      <c r="R133" s="90"/>
      <c r="S133" s="90"/>
      <c r="T133" s="90"/>
      <c r="U133" s="90"/>
      <c r="V133" s="90"/>
      <c r="W133" s="90"/>
      <c r="X133" s="91"/>
      <c r="Y133" s="37"/>
      <c r="Z133" s="37"/>
      <c r="AA133" s="37"/>
      <c r="AB133" s="37"/>
      <c r="AC133" s="37"/>
      <c r="AD133" s="37"/>
      <c r="AE133" s="37"/>
      <c r="AT133" s="16" t="s">
        <v>135</v>
      </c>
      <c r="AU133" s="16" t="s">
        <v>82</v>
      </c>
    </row>
    <row r="134" s="2" customFormat="1" ht="24.15" customHeight="1">
      <c r="A134" s="37"/>
      <c r="B134" s="38"/>
      <c r="C134" s="221" t="s">
        <v>155</v>
      </c>
      <c r="D134" s="221" t="s">
        <v>129</v>
      </c>
      <c r="E134" s="222" t="s">
        <v>376</v>
      </c>
      <c r="F134" s="223" t="s">
        <v>377</v>
      </c>
      <c r="G134" s="224" t="s">
        <v>365</v>
      </c>
      <c r="H134" s="225">
        <v>1</v>
      </c>
      <c r="I134" s="226"/>
      <c r="J134" s="226"/>
      <c r="K134" s="227">
        <f>ROUND(P134*H134,2)</f>
        <v>0</v>
      </c>
      <c r="L134" s="228"/>
      <c r="M134" s="43"/>
      <c r="N134" s="229" t="s">
        <v>1</v>
      </c>
      <c r="O134" s="230" t="s">
        <v>40</v>
      </c>
      <c r="P134" s="231">
        <f>I134+J134</f>
        <v>0</v>
      </c>
      <c r="Q134" s="231">
        <f>ROUND(I134*H134,2)</f>
        <v>0</v>
      </c>
      <c r="R134" s="231">
        <f>ROUND(J134*H134,2)</f>
        <v>0</v>
      </c>
      <c r="S134" s="90"/>
      <c r="T134" s="232">
        <f>S134*H134</f>
        <v>0</v>
      </c>
      <c r="U134" s="232">
        <v>0</v>
      </c>
      <c r="V134" s="232">
        <f>U134*H134</f>
        <v>0</v>
      </c>
      <c r="W134" s="232">
        <v>0</v>
      </c>
      <c r="X134" s="233">
        <f>W134*H134</f>
        <v>0</v>
      </c>
      <c r="Y134" s="37"/>
      <c r="Z134" s="37"/>
      <c r="AA134" s="37"/>
      <c r="AB134" s="37"/>
      <c r="AC134" s="37"/>
      <c r="AD134" s="37"/>
      <c r="AE134" s="37"/>
      <c r="AR134" s="234" t="s">
        <v>133</v>
      </c>
      <c r="AT134" s="234" t="s">
        <v>129</v>
      </c>
      <c r="AU134" s="234" t="s">
        <v>82</v>
      </c>
      <c r="AY134" s="16" t="s">
        <v>127</v>
      </c>
      <c r="BE134" s="235">
        <f>IF(O134="základní",K134,0)</f>
        <v>0</v>
      </c>
      <c r="BF134" s="235">
        <f>IF(O134="snížená",K134,0)</f>
        <v>0</v>
      </c>
      <c r="BG134" s="235">
        <f>IF(O134="zákl. přenesená",K134,0)</f>
        <v>0</v>
      </c>
      <c r="BH134" s="235">
        <f>IF(O134="sníž. přenesená",K134,0)</f>
        <v>0</v>
      </c>
      <c r="BI134" s="235">
        <f>IF(O134="nulová",K134,0)</f>
        <v>0</v>
      </c>
      <c r="BJ134" s="16" t="s">
        <v>82</v>
      </c>
      <c r="BK134" s="235">
        <f>ROUND(P134*H134,2)</f>
        <v>0</v>
      </c>
      <c r="BL134" s="16" t="s">
        <v>133</v>
      </c>
      <c r="BM134" s="234" t="s">
        <v>378</v>
      </c>
    </row>
    <row r="135" s="2" customFormat="1">
      <c r="A135" s="37"/>
      <c r="B135" s="38"/>
      <c r="C135" s="39"/>
      <c r="D135" s="236" t="s">
        <v>135</v>
      </c>
      <c r="E135" s="39"/>
      <c r="F135" s="237" t="s">
        <v>377</v>
      </c>
      <c r="G135" s="39"/>
      <c r="H135" s="39"/>
      <c r="I135" s="238"/>
      <c r="J135" s="238"/>
      <c r="K135" s="39"/>
      <c r="L135" s="39"/>
      <c r="M135" s="43"/>
      <c r="N135" s="239"/>
      <c r="O135" s="240"/>
      <c r="P135" s="90"/>
      <c r="Q135" s="90"/>
      <c r="R135" s="90"/>
      <c r="S135" s="90"/>
      <c r="T135" s="90"/>
      <c r="U135" s="90"/>
      <c r="V135" s="90"/>
      <c r="W135" s="90"/>
      <c r="X135" s="91"/>
      <c r="Y135" s="37"/>
      <c r="Z135" s="37"/>
      <c r="AA135" s="37"/>
      <c r="AB135" s="37"/>
      <c r="AC135" s="37"/>
      <c r="AD135" s="37"/>
      <c r="AE135" s="37"/>
      <c r="AT135" s="16" t="s">
        <v>135</v>
      </c>
      <c r="AU135" s="16" t="s">
        <v>82</v>
      </c>
    </row>
    <row r="136" s="2" customFormat="1" ht="24.15" customHeight="1">
      <c r="A136" s="37"/>
      <c r="B136" s="38"/>
      <c r="C136" s="221" t="s">
        <v>160</v>
      </c>
      <c r="D136" s="221" t="s">
        <v>129</v>
      </c>
      <c r="E136" s="222" t="s">
        <v>379</v>
      </c>
      <c r="F136" s="223" t="s">
        <v>380</v>
      </c>
      <c r="G136" s="224" t="s">
        <v>365</v>
      </c>
      <c r="H136" s="225">
        <v>1</v>
      </c>
      <c r="I136" s="226"/>
      <c r="J136" s="226"/>
      <c r="K136" s="227">
        <f>ROUND(P136*H136,2)</f>
        <v>0</v>
      </c>
      <c r="L136" s="228"/>
      <c r="M136" s="43"/>
      <c r="N136" s="229" t="s">
        <v>1</v>
      </c>
      <c r="O136" s="230" t="s">
        <v>40</v>
      </c>
      <c r="P136" s="231">
        <f>I136+J136</f>
        <v>0</v>
      </c>
      <c r="Q136" s="231">
        <f>ROUND(I136*H136,2)</f>
        <v>0</v>
      </c>
      <c r="R136" s="231">
        <f>ROUND(J136*H136,2)</f>
        <v>0</v>
      </c>
      <c r="S136" s="90"/>
      <c r="T136" s="232">
        <f>S136*H136</f>
        <v>0</v>
      </c>
      <c r="U136" s="232">
        <v>0</v>
      </c>
      <c r="V136" s="232">
        <f>U136*H136</f>
        <v>0</v>
      </c>
      <c r="W136" s="232">
        <v>0</v>
      </c>
      <c r="X136" s="233">
        <f>W136*H136</f>
        <v>0</v>
      </c>
      <c r="Y136" s="37"/>
      <c r="Z136" s="37"/>
      <c r="AA136" s="37"/>
      <c r="AB136" s="37"/>
      <c r="AC136" s="37"/>
      <c r="AD136" s="37"/>
      <c r="AE136" s="37"/>
      <c r="AR136" s="234" t="s">
        <v>133</v>
      </c>
      <c r="AT136" s="234" t="s">
        <v>129</v>
      </c>
      <c r="AU136" s="234" t="s">
        <v>82</v>
      </c>
      <c r="AY136" s="16" t="s">
        <v>127</v>
      </c>
      <c r="BE136" s="235">
        <f>IF(O136="základní",K136,0)</f>
        <v>0</v>
      </c>
      <c r="BF136" s="235">
        <f>IF(O136="snížená",K136,0)</f>
        <v>0</v>
      </c>
      <c r="BG136" s="235">
        <f>IF(O136="zákl. přenesená",K136,0)</f>
        <v>0</v>
      </c>
      <c r="BH136" s="235">
        <f>IF(O136="sníž. přenesená",K136,0)</f>
        <v>0</v>
      </c>
      <c r="BI136" s="235">
        <f>IF(O136="nulová",K136,0)</f>
        <v>0</v>
      </c>
      <c r="BJ136" s="16" t="s">
        <v>82</v>
      </c>
      <c r="BK136" s="235">
        <f>ROUND(P136*H136,2)</f>
        <v>0</v>
      </c>
      <c r="BL136" s="16" t="s">
        <v>133</v>
      </c>
      <c r="BM136" s="234" t="s">
        <v>381</v>
      </c>
    </row>
    <row r="137" s="2" customFormat="1">
      <c r="A137" s="37"/>
      <c r="B137" s="38"/>
      <c r="C137" s="39"/>
      <c r="D137" s="236" t="s">
        <v>135</v>
      </c>
      <c r="E137" s="39"/>
      <c r="F137" s="237" t="s">
        <v>380</v>
      </c>
      <c r="G137" s="39"/>
      <c r="H137" s="39"/>
      <c r="I137" s="238"/>
      <c r="J137" s="238"/>
      <c r="K137" s="39"/>
      <c r="L137" s="39"/>
      <c r="M137" s="43"/>
      <c r="N137" s="239"/>
      <c r="O137" s="240"/>
      <c r="P137" s="90"/>
      <c r="Q137" s="90"/>
      <c r="R137" s="90"/>
      <c r="S137" s="90"/>
      <c r="T137" s="90"/>
      <c r="U137" s="90"/>
      <c r="V137" s="90"/>
      <c r="W137" s="90"/>
      <c r="X137" s="91"/>
      <c r="Y137" s="37"/>
      <c r="Z137" s="37"/>
      <c r="AA137" s="37"/>
      <c r="AB137" s="37"/>
      <c r="AC137" s="37"/>
      <c r="AD137" s="37"/>
      <c r="AE137" s="37"/>
      <c r="AT137" s="16" t="s">
        <v>135</v>
      </c>
      <c r="AU137" s="16" t="s">
        <v>82</v>
      </c>
    </row>
    <row r="138" s="2" customFormat="1" ht="24.15" customHeight="1">
      <c r="A138" s="37"/>
      <c r="B138" s="38"/>
      <c r="C138" s="221" t="s">
        <v>164</v>
      </c>
      <c r="D138" s="221" t="s">
        <v>129</v>
      </c>
      <c r="E138" s="222" t="s">
        <v>382</v>
      </c>
      <c r="F138" s="223" t="s">
        <v>383</v>
      </c>
      <c r="G138" s="224" t="s">
        <v>365</v>
      </c>
      <c r="H138" s="225">
        <v>1</v>
      </c>
      <c r="I138" s="226"/>
      <c r="J138" s="226"/>
      <c r="K138" s="227">
        <f>ROUND(P138*H138,2)</f>
        <v>0</v>
      </c>
      <c r="L138" s="228"/>
      <c r="M138" s="43"/>
      <c r="N138" s="229" t="s">
        <v>1</v>
      </c>
      <c r="O138" s="230" t="s">
        <v>40</v>
      </c>
      <c r="P138" s="231">
        <f>I138+J138</f>
        <v>0</v>
      </c>
      <c r="Q138" s="231">
        <f>ROUND(I138*H138,2)</f>
        <v>0</v>
      </c>
      <c r="R138" s="231">
        <f>ROUND(J138*H138,2)</f>
        <v>0</v>
      </c>
      <c r="S138" s="90"/>
      <c r="T138" s="232">
        <f>S138*H138</f>
        <v>0</v>
      </c>
      <c r="U138" s="232">
        <v>0</v>
      </c>
      <c r="V138" s="232">
        <f>U138*H138</f>
        <v>0</v>
      </c>
      <c r="W138" s="232">
        <v>0</v>
      </c>
      <c r="X138" s="233">
        <f>W138*H138</f>
        <v>0</v>
      </c>
      <c r="Y138" s="37"/>
      <c r="Z138" s="37"/>
      <c r="AA138" s="37"/>
      <c r="AB138" s="37"/>
      <c r="AC138" s="37"/>
      <c r="AD138" s="37"/>
      <c r="AE138" s="37"/>
      <c r="AR138" s="234" t="s">
        <v>133</v>
      </c>
      <c r="AT138" s="234" t="s">
        <v>129</v>
      </c>
      <c r="AU138" s="234" t="s">
        <v>82</v>
      </c>
      <c r="AY138" s="16" t="s">
        <v>127</v>
      </c>
      <c r="BE138" s="235">
        <f>IF(O138="základní",K138,0)</f>
        <v>0</v>
      </c>
      <c r="BF138" s="235">
        <f>IF(O138="snížená",K138,0)</f>
        <v>0</v>
      </c>
      <c r="BG138" s="235">
        <f>IF(O138="zákl. přenesená",K138,0)</f>
        <v>0</v>
      </c>
      <c r="BH138" s="235">
        <f>IF(O138="sníž. přenesená",K138,0)</f>
        <v>0</v>
      </c>
      <c r="BI138" s="235">
        <f>IF(O138="nulová",K138,0)</f>
        <v>0</v>
      </c>
      <c r="BJ138" s="16" t="s">
        <v>82</v>
      </c>
      <c r="BK138" s="235">
        <f>ROUND(P138*H138,2)</f>
        <v>0</v>
      </c>
      <c r="BL138" s="16" t="s">
        <v>133</v>
      </c>
      <c r="BM138" s="234" t="s">
        <v>384</v>
      </c>
    </row>
    <row r="139" s="2" customFormat="1">
      <c r="A139" s="37"/>
      <c r="B139" s="38"/>
      <c r="C139" s="39"/>
      <c r="D139" s="236" t="s">
        <v>135</v>
      </c>
      <c r="E139" s="39"/>
      <c r="F139" s="237" t="s">
        <v>383</v>
      </c>
      <c r="G139" s="39"/>
      <c r="H139" s="39"/>
      <c r="I139" s="238"/>
      <c r="J139" s="238"/>
      <c r="K139" s="39"/>
      <c r="L139" s="39"/>
      <c r="M139" s="43"/>
      <c r="N139" s="239"/>
      <c r="O139" s="240"/>
      <c r="P139" s="90"/>
      <c r="Q139" s="90"/>
      <c r="R139" s="90"/>
      <c r="S139" s="90"/>
      <c r="T139" s="90"/>
      <c r="U139" s="90"/>
      <c r="V139" s="90"/>
      <c r="W139" s="90"/>
      <c r="X139" s="91"/>
      <c r="Y139" s="37"/>
      <c r="Z139" s="37"/>
      <c r="AA139" s="37"/>
      <c r="AB139" s="37"/>
      <c r="AC139" s="37"/>
      <c r="AD139" s="37"/>
      <c r="AE139" s="37"/>
      <c r="AT139" s="16" t="s">
        <v>135</v>
      </c>
      <c r="AU139" s="16" t="s">
        <v>82</v>
      </c>
    </row>
    <row r="140" s="2" customFormat="1" ht="24.15" customHeight="1">
      <c r="A140" s="37"/>
      <c r="B140" s="38"/>
      <c r="C140" s="221" t="s">
        <v>170</v>
      </c>
      <c r="D140" s="221" t="s">
        <v>129</v>
      </c>
      <c r="E140" s="222" t="s">
        <v>385</v>
      </c>
      <c r="F140" s="223" t="s">
        <v>386</v>
      </c>
      <c r="G140" s="224" t="s">
        <v>178</v>
      </c>
      <c r="H140" s="225">
        <v>20</v>
      </c>
      <c r="I140" s="226"/>
      <c r="J140" s="226"/>
      <c r="K140" s="227">
        <f>ROUND(P140*H140,2)</f>
        <v>0</v>
      </c>
      <c r="L140" s="228"/>
      <c r="M140" s="43"/>
      <c r="N140" s="229" t="s">
        <v>1</v>
      </c>
      <c r="O140" s="230" t="s">
        <v>40</v>
      </c>
      <c r="P140" s="231">
        <f>I140+J140</f>
        <v>0</v>
      </c>
      <c r="Q140" s="231">
        <f>ROUND(I140*H140,2)</f>
        <v>0</v>
      </c>
      <c r="R140" s="231">
        <f>ROUND(J140*H140,2)</f>
        <v>0</v>
      </c>
      <c r="S140" s="90"/>
      <c r="T140" s="232">
        <f>S140*H140</f>
        <v>0</v>
      </c>
      <c r="U140" s="232">
        <v>0</v>
      </c>
      <c r="V140" s="232">
        <f>U140*H140</f>
        <v>0</v>
      </c>
      <c r="W140" s="232">
        <v>0</v>
      </c>
      <c r="X140" s="233">
        <f>W140*H140</f>
        <v>0</v>
      </c>
      <c r="Y140" s="37"/>
      <c r="Z140" s="37"/>
      <c r="AA140" s="37"/>
      <c r="AB140" s="37"/>
      <c r="AC140" s="37"/>
      <c r="AD140" s="37"/>
      <c r="AE140" s="37"/>
      <c r="AR140" s="234" t="s">
        <v>133</v>
      </c>
      <c r="AT140" s="234" t="s">
        <v>129</v>
      </c>
      <c r="AU140" s="234" t="s">
        <v>82</v>
      </c>
      <c r="AY140" s="16" t="s">
        <v>127</v>
      </c>
      <c r="BE140" s="235">
        <f>IF(O140="základní",K140,0)</f>
        <v>0</v>
      </c>
      <c r="BF140" s="235">
        <f>IF(O140="snížená",K140,0)</f>
        <v>0</v>
      </c>
      <c r="BG140" s="235">
        <f>IF(O140="zákl. přenesená",K140,0)</f>
        <v>0</v>
      </c>
      <c r="BH140" s="235">
        <f>IF(O140="sníž. přenesená",K140,0)</f>
        <v>0</v>
      </c>
      <c r="BI140" s="235">
        <f>IF(O140="nulová",K140,0)</f>
        <v>0</v>
      </c>
      <c r="BJ140" s="16" t="s">
        <v>82</v>
      </c>
      <c r="BK140" s="235">
        <f>ROUND(P140*H140,2)</f>
        <v>0</v>
      </c>
      <c r="BL140" s="16" t="s">
        <v>133</v>
      </c>
      <c r="BM140" s="234" t="s">
        <v>387</v>
      </c>
    </row>
    <row r="141" s="2" customFormat="1">
      <c r="A141" s="37"/>
      <c r="B141" s="38"/>
      <c r="C141" s="39"/>
      <c r="D141" s="236" t="s">
        <v>135</v>
      </c>
      <c r="E141" s="39"/>
      <c r="F141" s="237" t="s">
        <v>386</v>
      </c>
      <c r="G141" s="39"/>
      <c r="H141" s="39"/>
      <c r="I141" s="238"/>
      <c r="J141" s="238"/>
      <c r="K141" s="39"/>
      <c r="L141" s="39"/>
      <c r="M141" s="43"/>
      <c r="N141" s="239"/>
      <c r="O141" s="240"/>
      <c r="P141" s="90"/>
      <c r="Q141" s="90"/>
      <c r="R141" s="90"/>
      <c r="S141" s="90"/>
      <c r="T141" s="90"/>
      <c r="U141" s="90"/>
      <c r="V141" s="90"/>
      <c r="W141" s="90"/>
      <c r="X141" s="91"/>
      <c r="Y141" s="37"/>
      <c r="Z141" s="37"/>
      <c r="AA141" s="37"/>
      <c r="AB141" s="37"/>
      <c r="AC141" s="37"/>
      <c r="AD141" s="37"/>
      <c r="AE141" s="37"/>
      <c r="AT141" s="16" t="s">
        <v>135</v>
      </c>
      <c r="AU141" s="16" t="s">
        <v>82</v>
      </c>
    </row>
    <row r="142" s="2" customFormat="1" ht="24.15" customHeight="1">
      <c r="A142" s="37"/>
      <c r="B142" s="38"/>
      <c r="C142" s="221" t="s">
        <v>175</v>
      </c>
      <c r="D142" s="221" t="s">
        <v>129</v>
      </c>
      <c r="E142" s="222" t="s">
        <v>388</v>
      </c>
      <c r="F142" s="223" t="s">
        <v>389</v>
      </c>
      <c r="G142" s="224" t="s">
        <v>365</v>
      </c>
      <c r="H142" s="225">
        <v>12</v>
      </c>
      <c r="I142" s="226"/>
      <c r="J142" s="226"/>
      <c r="K142" s="227">
        <f>ROUND(P142*H142,2)</f>
        <v>0</v>
      </c>
      <c r="L142" s="228"/>
      <c r="M142" s="43"/>
      <c r="N142" s="229" t="s">
        <v>1</v>
      </c>
      <c r="O142" s="230" t="s">
        <v>40</v>
      </c>
      <c r="P142" s="231">
        <f>I142+J142</f>
        <v>0</v>
      </c>
      <c r="Q142" s="231">
        <f>ROUND(I142*H142,2)</f>
        <v>0</v>
      </c>
      <c r="R142" s="231">
        <f>ROUND(J142*H142,2)</f>
        <v>0</v>
      </c>
      <c r="S142" s="90"/>
      <c r="T142" s="232">
        <f>S142*H142</f>
        <v>0</v>
      </c>
      <c r="U142" s="232">
        <v>0</v>
      </c>
      <c r="V142" s="232">
        <f>U142*H142</f>
        <v>0</v>
      </c>
      <c r="W142" s="232">
        <v>0</v>
      </c>
      <c r="X142" s="233">
        <f>W142*H142</f>
        <v>0</v>
      </c>
      <c r="Y142" s="37"/>
      <c r="Z142" s="37"/>
      <c r="AA142" s="37"/>
      <c r="AB142" s="37"/>
      <c r="AC142" s="37"/>
      <c r="AD142" s="37"/>
      <c r="AE142" s="37"/>
      <c r="AR142" s="234" t="s">
        <v>133</v>
      </c>
      <c r="AT142" s="234" t="s">
        <v>129</v>
      </c>
      <c r="AU142" s="234" t="s">
        <v>82</v>
      </c>
      <c r="AY142" s="16" t="s">
        <v>127</v>
      </c>
      <c r="BE142" s="235">
        <f>IF(O142="základní",K142,0)</f>
        <v>0</v>
      </c>
      <c r="BF142" s="235">
        <f>IF(O142="snížená",K142,0)</f>
        <v>0</v>
      </c>
      <c r="BG142" s="235">
        <f>IF(O142="zákl. přenesená",K142,0)</f>
        <v>0</v>
      </c>
      <c r="BH142" s="235">
        <f>IF(O142="sníž. přenesená",K142,0)</f>
        <v>0</v>
      </c>
      <c r="BI142" s="235">
        <f>IF(O142="nulová",K142,0)</f>
        <v>0</v>
      </c>
      <c r="BJ142" s="16" t="s">
        <v>82</v>
      </c>
      <c r="BK142" s="235">
        <f>ROUND(P142*H142,2)</f>
        <v>0</v>
      </c>
      <c r="BL142" s="16" t="s">
        <v>133</v>
      </c>
      <c r="BM142" s="234" t="s">
        <v>390</v>
      </c>
    </row>
    <row r="143" s="2" customFormat="1">
      <c r="A143" s="37"/>
      <c r="B143" s="38"/>
      <c r="C143" s="39"/>
      <c r="D143" s="236" t="s">
        <v>135</v>
      </c>
      <c r="E143" s="39"/>
      <c r="F143" s="237" t="s">
        <v>389</v>
      </c>
      <c r="G143" s="39"/>
      <c r="H143" s="39"/>
      <c r="I143" s="238"/>
      <c r="J143" s="238"/>
      <c r="K143" s="39"/>
      <c r="L143" s="39"/>
      <c r="M143" s="43"/>
      <c r="N143" s="239"/>
      <c r="O143" s="240"/>
      <c r="P143" s="90"/>
      <c r="Q143" s="90"/>
      <c r="R143" s="90"/>
      <c r="S143" s="90"/>
      <c r="T143" s="90"/>
      <c r="U143" s="90"/>
      <c r="V143" s="90"/>
      <c r="W143" s="90"/>
      <c r="X143" s="91"/>
      <c r="Y143" s="37"/>
      <c r="Z143" s="37"/>
      <c r="AA143" s="37"/>
      <c r="AB143" s="37"/>
      <c r="AC143" s="37"/>
      <c r="AD143" s="37"/>
      <c r="AE143" s="37"/>
      <c r="AT143" s="16" t="s">
        <v>135</v>
      </c>
      <c r="AU143" s="16" t="s">
        <v>82</v>
      </c>
    </row>
    <row r="144" s="2" customFormat="1" ht="37.8" customHeight="1">
      <c r="A144" s="37"/>
      <c r="B144" s="38"/>
      <c r="C144" s="221" t="s">
        <v>181</v>
      </c>
      <c r="D144" s="221" t="s">
        <v>129</v>
      </c>
      <c r="E144" s="222" t="s">
        <v>391</v>
      </c>
      <c r="F144" s="223" t="s">
        <v>392</v>
      </c>
      <c r="G144" s="224" t="s">
        <v>365</v>
      </c>
      <c r="H144" s="225">
        <v>48</v>
      </c>
      <c r="I144" s="226"/>
      <c r="J144" s="226"/>
      <c r="K144" s="227">
        <f>ROUND(P144*H144,2)</f>
        <v>0</v>
      </c>
      <c r="L144" s="228"/>
      <c r="M144" s="43"/>
      <c r="N144" s="229" t="s">
        <v>1</v>
      </c>
      <c r="O144" s="230" t="s">
        <v>40</v>
      </c>
      <c r="P144" s="231">
        <f>I144+J144</f>
        <v>0</v>
      </c>
      <c r="Q144" s="231">
        <f>ROUND(I144*H144,2)</f>
        <v>0</v>
      </c>
      <c r="R144" s="231">
        <f>ROUND(J144*H144,2)</f>
        <v>0</v>
      </c>
      <c r="S144" s="90"/>
      <c r="T144" s="232">
        <f>S144*H144</f>
        <v>0</v>
      </c>
      <c r="U144" s="232">
        <v>0</v>
      </c>
      <c r="V144" s="232">
        <f>U144*H144</f>
        <v>0</v>
      </c>
      <c r="W144" s="232">
        <v>0</v>
      </c>
      <c r="X144" s="233">
        <f>W144*H144</f>
        <v>0</v>
      </c>
      <c r="Y144" s="37"/>
      <c r="Z144" s="37"/>
      <c r="AA144" s="37"/>
      <c r="AB144" s="37"/>
      <c r="AC144" s="37"/>
      <c r="AD144" s="37"/>
      <c r="AE144" s="37"/>
      <c r="AR144" s="234" t="s">
        <v>133</v>
      </c>
      <c r="AT144" s="234" t="s">
        <v>129</v>
      </c>
      <c r="AU144" s="234" t="s">
        <v>82</v>
      </c>
      <c r="AY144" s="16" t="s">
        <v>127</v>
      </c>
      <c r="BE144" s="235">
        <f>IF(O144="základní",K144,0)</f>
        <v>0</v>
      </c>
      <c r="BF144" s="235">
        <f>IF(O144="snížená",K144,0)</f>
        <v>0</v>
      </c>
      <c r="BG144" s="235">
        <f>IF(O144="zákl. přenesená",K144,0)</f>
        <v>0</v>
      </c>
      <c r="BH144" s="235">
        <f>IF(O144="sníž. přenesená",K144,0)</f>
        <v>0</v>
      </c>
      <c r="BI144" s="235">
        <f>IF(O144="nulová",K144,0)</f>
        <v>0</v>
      </c>
      <c r="BJ144" s="16" t="s">
        <v>82</v>
      </c>
      <c r="BK144" s="235">
        <f>ROUND(P144*H144,2)</f>
        <v>0</v>
      </c>
      <c r="BL144" s="16" t="s">
        <v>133</v>
      </c>
      <c r="BM144" s="234" t="s">
        <v>393</v>
      </c>
    </row>
    <row r="145" s="2" customFormat="1">
      <c r="A145" s="37"/>
      <c r="B145" s="38"/>
      <c r="C145" s="39"/>
      <c r="D145" s="236" t="s">
        <v>135</v>
      </c>
      <c r="E145" s="39"/>
      <c r="F145" s="237" t="s">
        <v>392</v>
      </c>
      <c r="G145" s="39"/>
      <c r="H145" s="39"/>
      <c r="I145" s="238"/>
      <c r="J145" s="238"/>
      <c r="K145" s="39"/>
      <c r="L145" s="39"/>
      <c r="M145" s="43"/>
      <c r="N145" s="239"/>
      <c r="O145" s="240"/>
      <c r="P145" s="90"/>
      <c r="Q145" s="90"/>
      <c r="R145" s="90"/>
      <c r="S145" s="90"/>
      <c r="T145" s="90"/>
      <c r="U145" s="90"/>
      <c r="V145" s="90"/>
      <c r="W145" s="90"/>
      <c r="X145" s="91"/>
      <c r="Y145" s="37"/>
      <c r="Z145" s="37"/>
      <c r="AA145" s="37"/>
      <c r="AB145" s="37"/>
      <c r="AC145" s="37"/>
      <c r="AD145" s="37"/>
      <c r="AE145" s="37"/>
      <c r="AT145" s="16" t="s">
        <v>135</v>
      </c>
      <c r="AU145" s="16" t="s">
        <v>82</v>
      </c>
    </row>
    <row r="146" s="2" customFormat="1" ht="24.15" customHeight="1">
      <c r="A146" s="37"/>
      <c r="B146" s="38"/>
      <c r="C146" s="221" t="s">
        <v>187</v>
      </c>
      <c r="D146" s="221" t="s">
        <v>129</v>
      </c>
      <c r="E146" s="222" t="s">
        <v>394</v>
      </c>
      <c r="F146" s="223" t="s">
        <v>395</v>
      </c>
      <c r="G146" s="224" t="s">
        <v>365</v>
      </c>
      <c r="H146" s="225">
        <v>8</v>
      </c>
      <c r="I146" s="226"/>
      <c r="J146" s="226"/>
      <c r="K146" s="227">
        <f>ROUND(P146*H146,2)</f>
        <v>0</v>
      </c>
      <c r="L146" s="228"/>
      <c r="M146" s="43"/>
      <c r="N146" s="229" t="s">
        <v>1</v>
      </c>
      <c r="O146" s="230" t="s">
        <v>40</v>
      </c>
      <c r="P146" s="231">
        <f>I146+J146</f>
        <v>0</v>
      </c>
      <c r="Q146" s="231">
        <f>ROUND(I146*H146,2)</f>
        <v>0</v>
      </c>
      <c r="R146" s="231">
        <f>ROUND(J146*H146,2)</f>
        <v>0</v>
      </c>
      <c r="S146" s="90"/>
      <c r="T146" s="232">
        <f>S146*H146</f>
        <v>0</v>
      </c>
      <c r="U146" s="232">
        <v>0</v>
      </c>
      <c r="V146" s="232">
        <f>U146*H146</f>
        <v>0</v>
      </c>
      <c r="W146" s="232">
        <v>0</v>
      </c>
      <c r="X146" s="233">
        <f>W146*H146</f>
        <v>0</v>
      </c>
      <c r="Y146" s="37"/>
      <c r="Z146" s="37"/>
      <c r="AA146" s="37"/>
      <c r="AB146" s="37"/>
      <c r="AC146" s="37"/>
      <c r="AD146" s="37"/>
      <c r="AE146" s="37"/>
      <c r="AR146" s="234" t="s">
        <v>133</v>
      </c>
      <c r="AT146" s="234" t="s">
        <v>129</v>
      </c>
      <c r="AU146" s="234" t="s">
        <v>82</v>
      </c>
      <c r="AY146" s="16" t="s">
        <v>127</v>
      </c>
      <c r="BE146" s="235">
        <f>IF(O146="základní",K146,0)</f>
        <v>0</v>
      </c>
      <c r="BF146" s="235">
        <f>IF(O146="snížená",K146,0)</f>
        <v>0</v>
      </c>
      <c r="BG146" s="235">
        <f>IF(O146="zákl. přenesená",K146,0)</f>
        <v>0</v>
      </c>
      <c r="BH146" s="235">
        <f>IF(O146="sníž. přenesená",K146,0)</f>
        <v>0</v>
      </c>
      <c r="BI146" s="235">
        <f>IF(O146="nulová",K146,0)</f>
        <v>0</v>
      </c>
      <c r="BJ146" s="16" t="s">
        <v>82</v>
      </c>
      <c r="BK146" s="235">
        <f>ROUND(P146*H146,2)</f>
        <v>0</v>
      </c>
      <c r="BL146" s="16" t="s">
        <v>133</v>
      </c>
      <c r="BM146" s="234" t="s">
        <v>396</v>
      </c>
    </row>
    <row r="147" s="2" customFormat="1">
      <c r="A147" s="37"/>
      <c r="B147" s="38"/>
      <c r="C147" s="39"/>
      <c r="D147" s="236" t="s">
        <v>135</v>
      </c>
      <c r="E147" s="39"/>
      <c r="F147" s="237" t="s">
        <v>395</v>
      </c>
      <c r="G147" s="39"/>
      <c r="H147" s="39"/>
      <c r="I147" s="238"/>
      <c r="J147" s="238"/>
      <c r="K147" s="39"/>
      <c r="L147" s="39"/>
      <c r="M147" s="43"/>
      <c r="N147" s="239"/>
      <c r="O147" s="240"/>
      <c r="P147" s="90"/>
      <c r="Q147" s="90"/>
      <c r="R147" s="90"/>
      <c r="S147" s="90"/>
      <c r="T147" s="90"/>
      <c r="U147" s="90"/>
      <c r="V147" s="90"/>
      <c r="W147" s="90"/>
      <c r="X147" s="91"/>
      <c r="Y147" s="37"/>
      <c r="Z147" s="37"/>
      <c r="AA147" s="37"/>
      <c r="AB147" s="37"/>
      <c r="AC147" s="37"/>
      <c r="AD147" s="37"/>
      <c r="AE147" s="37"/>
      <c r="AT147" s="16" t="s">
        <v>135</v>
      </c>
      <c r="AU147" s="16" t="s">
        <v>82</v>
      </c>
    </row>
    <row r="148" s="2" customFormat="1" ht="37.8" customHeight="1">
      <c r="A148" s="37"/>
      <c r="B148" s="38"/>
      <c r="C148" s="221" t="s">
        <v>191</v>
      </c>
      <c r="D148" s="221" t="s">
        <v>129</v>
      </c>
      <c r="E148" s="222" t="s">
        <v>397</v>
      </c>
      <c r="F148" s="223" t="s">
        <v>398</v>
      </c>
      <c r="G148" s="224" t="s">
        <v>365</v>
      </c>
      <c r="H148" s="225">
        <v>32</v>
      </c>
      <c r="I148" s="226"/>
      <c r="J148" s="226"/>
      <c r="K148" s="227">
        <f>ROUND(P148*H148,2)</f>
        <v>0</v>
      </c>
      <c r="L148" s="228"/>
      <c r="M148" s="43"/>
      <c r="N148" s="229" t="s">
        <v>1</v>
      </c>
      <c r="O148" s="230" t="s">
        <v>40</v>
      </c>
      <c r="P148" s="231">
        <f>I148+J148</f>
        <v>0</v>
      </c>
      <c r="Q148" s="231">
        <f>ROUND(I148*H148,2)</f>
        <v>0</v>
      </c>
      <c r="R148" s="231">
        <f>ROUND(J148*H148,2)</f>
        <v>0</v>
      </c>
      <c r="S148" s="90"/>
      <c r="T148" s="232">
        <f>S148*H148</f>
        <v>0</v>
      </c>
      <c r="U148" s="232">
        <v>0</v>
      </c>
      <c r="V148" s="232">
        <f>U148*H148</f>
        <v>0</v>
      </c>
      <c r="W148" s="232">
        <v>0</v>
      </c>
      <c r="X148" s="233">
        <f>W148*H148</f>
        <v>0</v>
      </c>
      <c r="Y148" s="37"/>
      <c r="Z148" s="37"/>
      <c r="AA148" s="37"/>
      <c r="AB148" s="37"/>
      <c r="AC148" s="37"/>
      <c r="AD148" s="37"/>
      <c r="AE148" s="37"/>
      <c r="AR148" s="234" t="s">
        <v>133</v>
      </c>
      <c r="AT148" s="234" t="s">
        <v>129</v>
      </c>
      <c r="AU148" s="234" t="s">
        <v>82</v>
      </c>
      <c r="AY148" s="16" t="s">
        <v>127</v>
      </c>
      <c r="BE148" s="235">
        <f>IF(O148="základní",K148,0)</f>
        <v>0</v>
      </c>
      <c r="BF148" s="235">
        <f>IF(O148="snížená",K148,0)</f>
        <v>0</v>
      </c>
      <c r="BG148" s="235">
        <f>IF(O148="zákl. přenesená",K148,0)</f>
        <v>0</v>
      </c>
      <c r="BH148" s="235">
        <f>IF(O148="sníž. přenesená",K148,0)</f>
        <v>0</v>
      </c>
      <c r="BI148" s="235">
        <f>IF(O148="nulová",K148,0)</f>
        <v>0</v>
      </c>
      <c r="BJ148" s="16" t="s">
        <v>82</v>
      </c>
      <c r="BK148" s="235">
        <f>ROUND(P148*H148,2)</f>
        <v>0</v>
      </c>
      <c r="BL148" s="16" t="s">
        <v>133</v>
      </c>
      <c r="BM148" s="234" t="s">
        <v>399</v>
      </c>
    </row>
    <row r="149" s="2" customFormat="1">
      <c r="A149" s="37"/>
      <c r="B149" s="38"/>
      <c r="C149" s="39"/>
      <c r="D149" s="236" t="s">
        <v>135</v>
      </c>
      <c r="E149" s="39"/>
      <c r="F149" s="237" t="s">
        <v>398</v>
      </c>
      <c r="G149" s="39"/>
      <c r="H149" s="39"/>
      <c r="I149" s="238"/>
      <c r="J149" s="238"/>
      <c r="K149" s="39"/>
      <c r="L149" s="39"/>
      <c r="M149" s="43"/>
      <c r="N149" s="239"/>
      <c r="O149" s="240"/>
      <c r="P149" s="90"/>
      <c r="Q149" s="90"/>
      <c r="R149" s="90"/>
      <c r="S149" s="90"/>
      <c r="T149" s="90"/>
      <c r="U149" s="90"/>
      <c r="V149" s="90"/>
      <c r="W149" s="90"/>
      <c r="X149" s="91"/>
      <c r="Y149" s="37"/>
      <c r="Z149" s="37"/>
      <c r="AA149" s="37"/>
      <c r="AB149" s="37"/>
      <c r="AC149" s="37"/>
      <c r="AD149" s="37"/>
      <c r="AE149" s="37"/>
      <c r="AT149" s="16" t="s">
        <v>135</v>
      </c>
      <c r="AU149" s="16" t="s">
        <v>82</v>
      </c>
    </row>
    <row r="150" s="2" customFormat="1" ht="24.15" customHeight="1">
      <c r="A150" s="37"/>
      <c r="B150" s="38"/>
      <c r="C150" s="221" t="s">
        <v>195</v>
      </c>
      <c r="D150" s="221" t="s">
        <v>129</v>
      </c>
      <c r="E150" s="222" t="s">
        <v>400</v>
      </c>
      <c r="F150" s="223" t="s">
        <v>401</v>
      </c>
      <c r="G150" s="224" t="s">
        <v>365</v>
      </c>
      <c r="H150" s="225">
        <v>3</v>
      </c>
      <c r="I150" s="226"/>
      <c r="J150" s="226"/>
      <c r="K150" s="227">
        <f>ROUND(P150*H150,2)</f>
        <v>0</v>
      </c>
      <c r="L150" s="228"/>
      <c r="M150" s="43"/>
      <c r="N150" s="229" t="s">
        <v>1</v>
      </c>
      <c r="O150" s="230" t="s">
        <v>40</v>
      </c>
      <c r="P150" s="231">
        <f>I150+J150</f>
        <v>0</v>
      </c>
      <c r="Q150" s="231">
        <f>ROUND(I150*H150,2)</f>
        <v>0</v>
      </c>
      <c r="R150" s="231">
        <f>ROUND(J150*H150,2)</f>
        <v>0</v>
      </c>
      <c r="S150" s="90"/>
      <c r="T150" s="232">
        <f>S150*H150</f>
        <v>0</v>
      </c>
      <c r="U150" s="232">
        <v>0</v>
      </c>
      <c r="V150" s="232">
        <f>U150*H150</f>
        <v>0</v>
      </c>
      <c r="W150" s="232">
        <v>0</v>
      </c>
      <c r="X150" s="233">
        <f>W150*H150</f>
        <v>0</v>
      </c>
      <c r="Y150" s="37"/>
      <c r="Z150" s="37"/>
      <c r="AA150" s="37"/>
      <c r="AB150" s="37"/>
      <c r="AC150" s="37"/>
      <c r="AD150" s="37"/>
      <c r="AE150" s="37"/>
      <c r="AR150" s="234" t="s">
        <v>133</v>
      </c>
      <c r="AT150" s="234" t="s">
        <v>129</v>
      </c>
      <c r="AU150" s="234" t="s">
        <v>82</v>
      </c>
      <c r="AY150" s="16" t="s">
        <v>127</v>
      </c>
      <c r="BE150" s="235">
        <f>IF(O150="základní",K150,0)</f>
        <v>0</v>
      </c>
      <c r="BF150" s="235">
        <f>IF(O150="snížená",K150,0)</f>
        <v>0</v>
      </c>
      <c r="BG150" s="235">
        <f>IF(O150="zákl. přenesená",K150,0)</f>
        <v>0</v>
      </c>
      <c r="BH150" s="235">
        <f>IF(O150="sníž. přenesená",K150,0)</f>
        <v>0</v>
      </c>
      <c r="BI150" s="235">
        <f>IF(O150="nulová",K150,0)</f>
        <v>0</v>
      </c>
      <c r="BJ150" s="16" t="s">
        <v>82</v>
      </c>
      <c r="BK150" s="235">
        <f>ROUND(P150*H150,2)</f>
        <v>0</v>
      </c>
      <c r="BL150" s="16" t="s">
        <v>133</v>
      </c>
      <c r="BM150" s="234" t="s">
        <v>402</v>
      </c>
    </row>
    <row r="151" s="2" customFormat="1">
      <c r="A151" s="37"/>
      <c r="B151" s="38"/>
      <c r="C151" s="39"/>
      <c r="D151" s="236" t="s">
        <v>135</v>
      </c>
      <c r="E151" s="39"/>
      <c r="F151" s="237" t="s">
        <v>401</v>
      </c>
      <c r="G151" s="39"/>
      <c r="H151" s="39"/>
      <c r="I151" s="238"/>
      <c r="J151" s="238"/>
      <c r="K151" s="39"/>
      <c r="L151" s="39"/>
      <c r="M151" s="43"/>
      <c r="N151" s="239"/>
      <c r="O151" s="240"/>
      <c r="P151" s="90"/>
      <c r="Q151" s="90"/>
      <c r="R151" s="90"/>
      <c r="S151" s="90"/>
      <c r="T151" s="90"/>
      <c r="U151" s="90"/>
      <c r="V151" s="90"/>
      <c r="W151" s="90"/>
      <c r="X151" s="91"/>
      <c r="Y151" s="37"/>
      <c r="Z151" s="37"/>
      <c r="AA151" s="37"/>
      <c r="AB151" s="37"/>
      <c r="AC151" s="37"/>
      <c r="AD151" s="37"/>
      <c r="AE151" s="37"/>
      <c r="AT151" s="16" t="s">
        <v>135</v>
      </c>
      <c r="AU151" s="16" t="s">
        <v>82</v>
      </c>
    </row>
    <row r="152" s="12" customFormat="1" ht="25.92" customHeight="1">
      <c r="A152" s="12"/>
      <c r="B152" s="204"/>
      <c r="C152" s="205"/>
      <c r="D152" s="206" t="s">
        <v>76</v>
      </c>
      <c r="E152" s="207" t="s">
        <v>359</v>
      </c>
      <c r="F152" s="207" t="s">
        <v>96</v>
      </c>
      <c r="G152" s="205"/>
      <c r="H152" s="205"/>
      <c r="I152" s="208"/>
      <c r="J152" s="208"/>
      <c r="K152" s="209">
        <f>BK152</f>
        <v>0</v>
      </c>
      <c r="L152" s="205"/>
      <c r="M152" s="210"/>
      <c r="N152" s="211"/>
      <c r="O152" s="212"/>
      <c r="P152" s="212"/>
      <c r="Q152" s="213">
        <f>SUM(Q153:Q168)</f>
        <v>0</v>
      </c>
      <c r="R152" s="213">
        <f>SUM(R153:R168)</f>
        <v>0</v>
      </c>
      <c r="S152" s="212"/>
      <c r="T152" s="214">
        <f>SUM(T153:T168)</f>
        <v>0</v>
      </c>
      <c r="U152" s="212"/>
      <c r="V152" s="214">
        <f>SUM(V153:V168)</f>
        <v>0</v>
      </c>
      <c r="W152" s="212"/>
      <c r="X152" s="215">
        <f>SUM(X153:X168)</f>
        <v>0</v>
      </c>
      <c r="Y152" s="12"/>
      <c r="Z152" s="12"/>
      <c r="AA152" s="12"/>
      <c r="AB152" s="12"/>
      <c r="AC152" s="12"/>
      <c r="AD152" s="12"/>
      <c r="AE152" s="12"/>
      <c r="AR152" s="216" t="s">
        <v>82</v>
      </c>
      <c r="AT152" s="217" t="s">
        <v>76</v>
      </c>
      <c r="AU152" s="217" t="s">
        <v>77</v>
      </c>
      <c r="AY152" s="216" t="s">
        <v>127</v>
      </c>
      <c r="BK152" s="218">
        <f>SUM(BK153:BK168)</f>
        <v>0</v>
      </c>
    </row>
    <row r="153" s="2" customFormat="1" ht="37.8" customHeight="1">
      <c r="A153" s="37"/>
      <c r="B153" s="38"/>
      <c r="C153" s="221" t="s">
        <v>9</v>
      </c>
      <c r="D153" s="221" t="s">
        <v>129</v>
      </c>
      <c r="E153" s="222" t="s">
        <v>403</v>
      </c>
      <c r="F153" s="223" t="s">
        <v>404</v>
      </c>
      <c r="G153" s="224" t="s">
        <v>365</v>
      </c>
      <c r="H153" s="225">
        <v>9</v>
      </c>
      <c r="I153" s="226"/>
      <c r="J153" s="226"/>
      <c r="K153" s="227">
        <f>ROUND(P153*H153,2)</f>
        <v>0</v>
      </c>
      <c r="L153" s="228"/>
      <c r="M153" s="43"/>
      <c r="N153" s="229" t="s">
        <v>1</v>
      </c>
      <c r="O153" s="230" t="s">
        <v>40</v>
      </c>
      <c r="P153" s="231">
        <f>I153+J153</f>
        <v>0</v>
      </c>
      <c r="Q153" s="231">
        <f>ROUND(I153*H153,2)</f>
        <v>0</v>
      </c>
      <c r="R153" s="231">
        <f>ROUND(J153*H153,2)</f>
        <v>0</v>
      </c>
      <c r="S153" s="90"/>
      <c r="T153" s="232">
        <f>S153*H153</f>
        <v>0</v>
      </c>
      <c r="U153" s="232">
        <v>0</v>
      </c>
      <c r="V153" s="232">
        <f>U153*H153</f>
        <v>0</v>
      </c>
      <c r="W153" s="232">
        <v>0</v>
      </c>
      <c r="X153" s="233">
        <f>W153*H153</f>
        <v>0</v>
      </c>
      <c r="Y153" s="37"/>
      <c r="Z153" s="37"/>
      <c r="AA153" s="37"/>
      <c r="AB153" s="37"/>
      <c r="AC153" s="37"/>
      <c r="AD153" s="37"/>
      <c r="AE153" s="37"/>
      <c r="AR153" s="234" t="s">
        <v>133</v>
      </c>
      <c r="AT153" s="234" t="s">
        <v>129</v>
      </c>
      <c r="AU153" s="234" t="s">
        <v>82</v>
      </c>
      <c r="AY153" s="16" t="s">
        <v>127</v>
      </c>
      <c r="BE153" s="235">
        <f>IF(O153="základní",K153,0)</f>
        <v>0</v>
      </c>
      <c r="BF153" s="235">
        <f>IF(O153="snížená",K153,0)</f>
        <v>0</v>
      </c>
      <c r="BG153" s="235">
        <f>IF(O153="zákl. přenesená",K153,0)</f>
        <v>0</v>
      </c>
      <c r="BH153" s="235">
        <f>IF(O153="sníž. přenesená",K153,0)</f>
        <v>0</v>
      </c>
      <c r="BI153" s="235">
        <f>IF(O153="nulová",K153,0)</f>
        <v>0</v>
      </c>
      <c r="BJ153" s="16" t="s">
        <v>82</v>
      </c>
      <c r="BK153" s="235">
        <f>ROUND(P153*H153,2)</f>
        <v>0</v>
      </c>
      <c r="BL153" s="16" t="s">
        <v>133</v>
      </c>
      <c r="BM153" s="234" t="s">
        <v>405</v>
      </c>
    </row>
    <row r="154" s="2" customFormat="1">
      <c r="A154" s="37"/>
      <c r="B154" s="38"/>
      <c r="C154" s="39"/>
      <c r="D154" s="236" t="s">
        <v>135</v>
      </c>
      <c r="E154" s="39"/>
      <c r="F154" s="237" t="s">
        <v>404</v>
      </c>
      <c r="G154" s="39"/>
      <c r="H154" s="39"/>
      <c r="I154" s="238"/>
      <c r="J154" s="238"/>
      <c r="K154" s="39"/>
      <c r="L154" s="39"/>
      <c r="M154" s="43"/>
      <c r="N154" s="239"/>
      <c r="O154" s="240"/>
      <c r="P154" s="90"/>
      <c r="Q154" s="90"/>
      <c r="R154" s="90"/>
      <c r="S154" s="90"/>
      <c r="T154" s="90"/>
      <c r="U154" s="90"/>
      <c r="V154" s="90"/>
      <c r="W154" s="90"/>
      <c r="X154" s="91"/>
      <c r="Y154" s="37"/>
      <c r="Z154" s="37"/>
      <c r="AA154" s="37"/>
      <c r="AB154" s="37"/>
      <c r="AC154" s="37"/>
      <c r="AD154" s="37"/>
      <c r="AE154" s="37"/>
      <c r="AT154" s="16" t="s">
        <v>135</v>
      </c>
      <c r="AU154" s="16" t="s">
        <v>82</v>
      </c>
    </row>
    <row r="155" s="2" customFormat="1" ht="24.15" customHeight="1">
      <c r="A155" s="37"/>
      <c r="B155" s="38"/>
      <c r="C155" s="221" t="s">
        <v>202</v>
      </c>
      <c r="D155" s="221" t="s">
        <v>129</v>
      </c>
      <c r="E155" s="222" t="s">
        <v>406</v>
      </c>
      <c r="F155" s="223" t="s">
        <v>407</v>
      </c>
      <c r="G155" s="224" t="s">
        <v>365</v>
      </c>
      <c r="H155" s="225">
        <v>12</v>
      </c>
      <c r="I155" s="226"/>
      <c r="J155" s="226"/>
      <c r="K155" s="227">
        <f>ROUND(P155*H155,2)</f>
        <v>0</v>
      </c>
      <c r="L155" s="228"/>
      <c r="M155" s="43"/>
      <c r="N155" s="229" t="s">
        <v>1</v>
      </c>
      <c r="O155" s="230" t="s">
        <v>40</v>
      </c>
      <c r="P155" s="231">
        <f>I155+J155</f>
        <v>0</v>
      </c>
      <c r="Q155" s="231">
        <f>ROUND(I155*H155,2)</f>
        <v>0</v>
      </c>
      <c r="R155" s="231">
        <f>ROUND(J155*H155,2)</f>
        <v>0</v>
      </c>
      <c r="S155" s="90"/>
      <c r="T155" s="232">
        <f>S155*H155</f>
        <v>0</v>
      </c>
      <c r="U155" s="232">
        <v>0</v>
      </c>
      <c r="V155" s="232">
        <f>U155*H155</f>
        <v>0</v>
      </c>
      <c r="W155" s="232">
        <v>0</v>
      </c>
      <c r="X155" s="233">
        <f>W155*H155</f>
        <v>0</v>
      </c>
      <c r="Y155" s="37"/>
      <c r="Z155" s="37"/>
      <c r="AA155" s="37"/>
      <c r="AB155" s="37"/>
      <c r="AC155" s="37"/>
      <c r="AD155" s="37"/>
      <c r="AE155" s="37"/>
      <c r="AR155" s="234" t="s">
        <v>133</v>
      </c>
      <c r="AT155" s="234" t="s">
        <v>129</v>
      </c>
      <c r="AU155" s="234" t="s">
        <v>82</v>
      </c>
      <c r="AY155" s="16" t="s">
        <v>127</v>
      </c>
      <c r="BE155" s="235">
        <f>IF(O155="základní",K155,0)</f>
        <v>0</v>
      </c>
      <c r="BF155" s="235">
        <f>IF(O155="snížená",K155,0)</f>
        <v>0</v>
      </c>
      <c r="BG155" s="235">
        <f>IF(O155="zákl. přenesená",K155,0)</f>
        <v>0</v>
      </c>
      <c r="BH155" s="235">
        <f>IF(O155="sníž. přenesená",K155,0)</f>
        <v>0</v>
      </c>
      <c r="BI155" s="235">
        <f>IF(O155="nulová",K155,0)</f>
        <v>0</v>
      </c>
      <c r="BJ155" s="16" t="s">
        <v>82</v>
      </c>
      <c r="BK155" s="235">
        <f>ROUND(P155*H155,2)</f>
        <v>0</v>
      </c>
      <c r="BL155" s="16" t="s">
        <v>133</v>
      </c>
      <c r="BM155" s="234" t="s">
        <v>408</v>
      </c>
    </row>
    <row r="156" s="2" customFormat="1">
      <c r="A156" s="37"/>
      <c r="B156" s="38"/>
      <c r="C156" s="39"/>
      <c r="D156" s="236" t="s">
        <v>135</v>
      </c>
      <c r="E156" s="39"/>
      <c r="F156" s="237" t="s">
        <v>407</v>
      </c>
      <c r="G156" s="39"/>
      <c r="H156" s="39"/>
      <c r="I156" s="238"/>
      <c r="J156" s="238"/>
      <c r="K156" s="39"/>
      <c r="L156" s="39"/>
      <c r="M156" s="43"/>
      <c r="N156" s="239"/>
      <c r="O156" s="240"/>
      <c r="P156" s="90"/>
      <c r="Q156" s="90"/>
      <c r="R156" s="90"/>
      <c r="S156" s="90"/>
      <c r="T156" s="90"/>
      <c r="U156" s="90"/>
      <c r="V156" s="90"/>
      <c r="W156" s="90"/>
      <c r="X156" s="91"/>
      <c r="Y156" s="37"/>
      <c r="Z156" s="37"/>
      <c r="AA156" s="37"/>
      <c r="AB156" s="37"/>
      <c r="AC156" s="37"/>
      <c r="AD156" s="37"/>
      <c r="AE156" s="37"/>
      <c r="AT156" s="16" t="s">
        <v>135</v>
      </c>
      <c r="AU156" s="16" t="s">
        <v>82</v>
      </c>
    </row>
    <row r="157" s="2" customFormat="1" ht="33" customHeight="1">
      <c r="A157" s="37"/>
      <c r="B157" s="38"/>
      <c r="C157" s="221" t="s">
        <v>206</v>
      </c>
      <c r="D157" s="221" t="s">
        <v>129</v>
      </c>
      <c r="E157" s="222" t="s">
        <v>409</v>
      </c>
      <c r="F157" s="223" t="s">
        <v>410</v>
      </c>
      <c r="G157" s="224" t="s">
        <v>365</v>
      </c>
      <c r="H157" s="225">
        <v>48</v>
      </c>
      <c r="I157" s="226"/>
      <c r="J157" s="226"/>
      <c r="K157" s="227">
        <f>ROUND(P157*H157,2)</f>
        <v>0</v>
      </c>
      <c r="L157" s="228"/>
      <c r="M157" s="43"/>
      <c r="N157" s="229" t="s">
        <v>1</v>
      </c>
      <c r="O157" s="230" t="s">
        <v>40</v>
      </c>
      <c r="P157" s="231">
        <f>I157+J157</f>
        <v>0</v>
      </c>
      <c r="Q157" s="231">
        <f>ROUND(I157*H157,2)</f>
        <v>0</v>
      </c>
      <c r="R157" s="231">
        <f>ROUND(J157*H157,2)</f>
        <v>0</v>
      </c>
      <c r="S157" s="90"/>
      <c r="T157" s="232">
        <f>S157*H157</f>
        <v>0</v>
      </c>
      <c r="U157" s="232">
        <v>0</v>
      </c>
      <c r="V157" s="232">
        <f>U157*H157</f>
        <v>0</v>
      </c>
      <c r="W157" s="232">
        <v>0</v>
      </c>
      <c r="X157" s="233">
        <f>W157*H157</f>
        <v>0</v>
      </c>
      <c r="Y157" s="37"/>
      <c r="Z157" s="37"/>
      <c r="AA157" s="37"/>
      <c r="AB157" s="37"/>
      <c r="AC157" s="37"/>
      <c r="AD157" s="37"/>
      <c r="AE157" s="37"/>
      <c r="AR157" s="234" t="s">
        <v>133</v>
      </c>
      <c r="AT157" s="234" t="s">
        <v>129</v>
      </c>
      <c r="AU157" s="234" t="s">
        <v>82</v>
      </c>
      <c r="AY157" s="16" t="s">
        <v>127</v>
      </c>
      <c r="BE157" s="235">
        <f>IF(O157="základní",K157,0)</f>
        <v>0</v>
      </c>
      <c r="BF157" s="235">
        <f>IF(O157="snížená",K157,0)</f>
        <v>0</v>
      </c>
      <c r="BG157" s="235">
        <f>IF(O157="zákl. přenesená",K157,0)</f>
        <v>0</v>
      </c>
      <c r="BH157" s="235">
        <f>IF(O157="sníž. přenesená",K157,0)</f>
        <v>0</v>
      </c>
      <c r="BI157" s="235">
        <f>IF(O157="nulová",K157,0)</f>
        <v>0</v>
      </c>
      <c r="BJ157" s="16" t="s">
        <v>82</v>
      </c>
      <c r="BK157" s="235">
        <f>ROUND(P157*H157,2)</f>
        <v>0</v>
      </c>
      <c r="BL157" s="16" t="s">
        <v>133</v>
      </c>
      <c r="BM157" s="234" t="s">
        <v>411</v>
      </c>
    </row>
    <row r="158" s="2" customFormat="1">
      <c r="A158" s="37"/>
      <c r="B158" s="38"/>
      <c r="C158" s="39"/>
      <c r="D158" s="236" t="s">
        <v>135</v>
      </c>
      <c r="E158" s="39"/>
      <c r="F158" s="237" t="s">
        <v>410</v>
      </c>
      <c r="G158" s="39"/>
      <c r="H158" s="39"/>
      <c r="I158" s="238"/>
      <c r="J158" s="238"/>
      <c r="K158" s="39"/>
      <c r="L158" s="39"/>
      <c r="M158" s="43"/>
      <c r="N158" s="239"/>
      <c r="O158" s="240"/>
      <c r="P158" s="90"/>
      <c r="Q158" s="90"/>
      <c r="R158" s="90"/>
      <c r="S158" s="90"/>
      <c r="T158" s="90"/>
      <c r="U158" s="90"/>
      <c r="V158" s="90"/>
      <c r="W158" s="90"/>
      <c r="X158" s="91"/>
      <c r="Y158" s="37"/>
      <c r="Z158" s="37"/>
      <c r="AA158" s="37"/>
      <c r="AB158" s="37"/>
      <c r="AC158" s="37"/>
      <c r="AD158" s="37"/>
      <c r="AE158" s="37"/>
      <c r="AT158" s="16" t="s">
        <v>135</v>
      </c>
      <c r="AU158" s="16" t="s">
        <v>82</v>
      </c>
    </row>
    <row r="159" s="2" customFormat="1" ht="24.15" customHeight="1">
      <c r="A159" s="37"/>
      <c r="B159" s="38"/>
      <c r="C159" s="221" t="s">
        <v>211</v>
      </c>
      <c r="D159" s="221" t="s">
        <v>129</v>
      </c>
      <c r="E159" s="222" t="s">
        <v>412</v>
      </c>
      <c r="F159" s="223" t="s">
        <v>413</v>
      </c>
      <c r="G159" s="224" t="s">
        <v>365</v>
      </c>
      <c r="H159" s="225">
        <v>8</v>
      </c>
      <c r="I159" s="226"/>
      <c r="J159" s="226"/>
      <c r="K159" s="227">
        <f>ROUND(P159*H159,2)</f>
        <v>0</v>
      </c>
      <c r="L159" s="228"/>
      <c r="M159" s="43"/>
      <c r="N159" s="229" t="s">
        <v>1</v>
      </c>
      <c r="O159" s="230" t="s">
        <v>40</v>
      </c>
      <c r="P159" s="231">
        <f>I159+J159</f>
        <v>0</v>
      </c>
      <c r="Q159" s="231">
        <f>ROUND(I159*H159,2)</f>
        <v>0</v>
      </c>
      <c r="R159" s="231">
        <f>ROUND(J159*H159,2)</f>
        <v>0</v>
      </c>
      <c r="S159" s="90"/>
      <c r="T159" s="232">
        <f>S159*H159</f>
        <v>0</v>
      </c>
      <c r="U159" s="232">
        <v>0</v>
      </c>
      <c r="V159" s="232">
        <f>U159*H159</f>
        <v>0</v>
      </c>
      <c r="W159" s="232">
        <v>0</v>
      </c>
      <c r="X159" s="233">
        <f>W159*H159</f>
        <v>0</v>
      </c>
      <c r="Y159" s="37"/>
      <c r="Z159" s="37"/>
      <c r="AA159" s="37"/>
      <c r="AB159" s="37"/>
      <c r="AC159" s="37"/>
      <c r="AD159" s="37"/>
      <c r="AE159" s="37"/>
      <c r="AR159" s="234" t="s">
        <v>133</v>
      </c>
      <c r="AT159" s="234" t="s">
        <v>129</v>
      </c>
      <c r="AU159" s="234" t="s">
        <v>82</v>
      </c>
      <c r="AY159" s="16" t="s">
        <v>127</v>
      </c>
      <c r="BE159" s="235">
        <f>IF(O159="základní",K159,0)</f>
        <v>0</v>
      </c>
      <c r="BF159" s="235">
        <f>IF(O159="snížená",K159,0)</f>
        <v>0</v>
      </c>
      <c r="BG159" s="235">
        <f>IF(O159="zákl. přenesená",K159,0)</f>
        <v>0</v>
      </c>
      <c r="BH159" s="235">
        <f>IF(O159="sníž. přenesená",K159,0)</f>
        <v>0</v>
      </c>
      <c r="BI159" s="235">
        <f>IF(O159="nulová",K159,0)</f>
        <v>0</v>
      </c>
      <c r="BJ159" s="16" t="s">
        <v>82</v>
      </c>
      <c r="BK159" s="235">
        <f>ROUND(P159*H159,2)</f>
        <v>0</v>
      </c>
      <c r="BL159" s="16" t="s">
        <v>133</v>
      </c>
      <c r="BM159" s="234" t="s">
        <v>414</v>
      </c>
    </row>
    <row r="160" s="2" customFormat="1">
      <c r="A160" s="37"/>
      <c r="B160" s="38"/>
      <c r="C160" s="39"/>
      <c r="D160" s="236" t="s">
        <v>135</v>
      </c>
      <c r="E160" s="39"/>
      <c r="F160" s="237" t="s">
        <v>413</v>
      </c>
      <c r="G160" s="39"/>
      <c r="H160" s="39"/>
      <c r="I160" s="238"/>
      <c r="J160" s="238"/>
      <c r="K160" s="39"/>
      <c r="L160" s="39"/>
      <c r="M160" s="43"/>
      <c r="N160" s="239"/>
      <c r="O160" s="240"/>
      <c r="P160" s="90"/>
      <c r="Q160" s="90"/>
      <c r="R160" s="90"/>
      <c r="S160" s="90"/>
      <c r="T160" s="90"/>
      <c r="U160" s="90"/>
      <c r="V160" s="90"/>
      <c r="W160" s="90"/>
      <c r="X160" s="91"/>
      <c r="Y160" s="37"/>
      <c r="Z160" s="37"/>
      <c r="AA160" s="37"/>
      <c r="AB160" s="37"/>
      <c r="AC160" s="37"/>
      <c r="AD160" s="37"/>
      <c r="AE160" s="37"/>
      <c r="AT160" s="16" t="s">
        <v>135</v>
      </c>
      <c r="AU160" s="16" t="s">
        <v>82</v>
      </c>
    </row>
    <row r="161" s="2" customFormat="1" ht="33" customHeight="1">
      <c r="A161" s="37"/>
      <c r="B161" s="38"/>
      <c r="C161" s="221" t="s">
        <v>215</v>
      </c>
      <c r="D161" s="221" t="s">
        <v>129</v>
      </c>
      <c r="E161" s="222" t="s">
        <v>415</v>
      </c>
      <c r="F161" s="223" t="s">
        <v>416</v>
      </c>
      <c r="G161" s="224" t="s">
        <v>365</v>
      </c>
      <c r="H161" s="225">
        <v>32</v>
      </c>
      <c r="I161" s="226"/>
      <c r="J161" s="226"/>
      <c r="K161" s="227">
        <f>ROUND(P161*H161,2)</f>
        <v>0</v>
      </c>
      <c r="L161" s="228"/>
      <c r="M161" s="43"/>
      <c r="N161" s="229" t="s">
        <v>1</v>
      </c>
      <c r="O161" s="230" t="s">
        <v>40</v>
      </c>
      <c r="P161" s="231">
        <f>I161+J161</f>
        <v>0</v>
      </c>
      <c r="Q161" s="231">
        <f>ROUND(I161*H161,2)</f>
        <v>0</v>
      </c>
      <c r="R161" s="231">
        <f>ROUND(J161*H161,2)</f>
        <v>0</v>
      </c>
      <c r="S161" s="90"/>
      <c r="T161" s="232">
        <f>S161*H161</f>
        <v>0</v>
      </c>
      <c r="U161" s="232">
        <v>0</v>
      </c>
      <c r="V161" s="232">
        <f>U161*H161</f>
        <v>0</v>
      </c>
      <c r="W161" s="232">
        <v>0</v>
      </c>
      <c r="X161" s="233">
        <f>W161*H161</f>
        <v>0</v>
      </c>
      <c r="Y161" s="37"/>
      <c r="Z161" s="37"/>
      <c r="AA161" s="37"/>
      <c r="AB161" s="37"/>
      <c r="AC161" s="37"/>
      <c r="AD161" s="37"/>
      <c r="AE161" s="37"/>
      <c r="AR161" s="234" t="s">
        <v>133</v>
      </c>
      <c r="AT161" s="234" t="s">
        <v>129</v>
      </c>
      <c r="AU161" s="234" t="s">
        <v>82</v>
      </c>
      <c r="AY161" s="16" t="s">
        <v>127</v>
      </c>
      <c r="BE161" s="235">
        <f>IF(O161="základní",K161,0)</f>
        <v>0</v>
      </c>
      <c r="BF161" s="235">
        <f>IF(O161="snížená",K161,0)</f>
        <v>0</v>
      </c>
      <c r="BG161" s="235">
        <f>IF(O161="zákl. přenesená",K161,0)</f>
        <v>0</v>
      </c>
      <c r="BH161" s="235">
        <f>IF(O161="sníž. přenesená",K161,0)</f>
        <v>0</v>
      </c>
      <c r="BI161" s="235">
        <f>IF(O161="nulová",K161,0)</f>
        <v>0</v>
      </c>
      <c r="BJ161" s="16" t="s">
        <v>82</v>
      </c>
      <c r="BK161" s="235">
        <f>ROUND(P161*H161,2)</f>
        <v>0</v>
      </c>
      <c r="BL161" s="16" t="s">
        <v>133</v>
      </c>
      <c r="BM161" s="234" t="s">
        <v>417</v>
      </c>
    </row>
    <row r="162" s="2" customFormat="1">
      <c r="A162" s="37"/>
      <c r="B162" s="38"/>
      <c r="C162" s="39"/>
      <c r="D162" s="236" t="s">
        <v>135</v>
      </c>
      <c r="E162" s="39"/>
      <c r="F162" s="237" t="s">
        <v>416</v>
      </c>
      <c r="G162" s="39"/>
      <c r="H162" s="39"/>
      <c r="I162" s="238"/>
      <c r="J162" s="238"/>
      <c r="K162" s="39"/>
      <c r="L162" s="39"/>
      <c r="M162" s="43"/>
      <c r="N162" s="239"/>
      <c r="O162" s="240"/>
      <c r="P162" s="90"/>
      <c r="Q162" s="90"/>
      <c r="R162" s="90"/>
      <c r="S162" s="90"/>
      <c r="T162" s="90"/>
      <c r="U162" s="90"/>
      <c r="V162" s="90"/>
      <c r="W162" s="90"/>
      <c r="X162" s="91"/>
      <c r="Y162" s="37"/>
      <c r="Z162" s="37"/>
      <c r="AA162" s="37"/>
      <c r="AB162" s="37"/>
      <c r="AC162" s="37"/>
      <c r="AD162" s="37"/>
      <c r="AE162" s="37"/>
      <c r="AT162" s="16" t="s">
        <v>135</v>
      </c>
      <c r="AU162" s="16" t="s">
        <v>82</v>
      </c>
    </row>
    <row r="163" s="2" customFormat="1" ht="24.15" customHeight="1">
      <c r="A163" s="37"/>
      <c r="B163" s="38"/>
      <c r="C163" s="221" t="s">
        <v>223</v>
      </c>
      <c r="D163" s="221" t="s">
        <v>129</v>
      </c>
      <c r="E163" s="222" t="s">
        <v>418</v>
      </c>
      <c r="F163" s="223" t="s">
        <v>419</v>
      </c>
      <c r="G163" s="224" t="s">
        <v>365</v>
      </c>
      <c r="H163" s="225">
        <v>3</v>
      </c>
      <c r="I163" s="226"/>
      <c r="J163" s="226"/>
      <c r="K163" s="227">
        <f>ROUND(P163*H163,2)</f>
        <v>0</v>
      </c>
      <c r="L163" s="228"/>
      <c r="M163" s="43"/>
      <c r="N163" s="229" t="s">
        <v>1</v>
      </c>
      <c r="O163" s="230" t="s">
        <v>40</v>
      </c>
      <c r="P163" s="231">
        <f>I163+J163</f>
        <v>0</v>
      </c>
      <c r="Q163" s="231">
        <f>ROUND(I163*H163,2)</f>
        <v>0</v>
      </c>
      <c r="R163" s="231">
        <f>ROUND(J163*H163,2)</f>
        <v>0</v>
      </c>
      <c r="S163" s="90"/>
      <c r="T163" s="232">
        <f>S163*H163</f>
        <v>0</v>
      </c>
      <c r="U163" s="232">
        <v>0</v>
      </c>
      <c r="V163" s="232">
        <f>U163*H163</f>
        <v>0</v>
      </c>
      <c r="W163" s="232">
        <v>0</v>
      </c>
      <c r="X163" s="233">
        <f>W163*H163</f>
        <v>0</v>
      </c>
      <c r="Y163" s="37"/>
      <c r="Z163" s="37"/>
      <c r="AA163" s="37"/>
      <c r="AB163" s="37"/>
      <c r="AC163" s="37"/>
      <c r="AD163" s="37"/>
      <c r="AE163" s="37"/>
      <c r="AR163" s="234" t="s">
        <v>133</v>
      </c>
      <c r="AT163" s="234" t="s">
        <v>129</v>
      </c>
      <c r="AU163" s="234" t="s">
        <v>82</v>
      </c>
      <c r="AY163" s="16" t="s">
        <v>127</v>
      </c>
      <c r="BE163" s="235">
        <f>IF(O163="základní",K163,0)</f>
        <v>0</v>
      </c>
      <c r="BF163" s="235">
        <f>IF(O163="snížená",K163,0)</f>
        <v>0</v>
      </c>
      <c r="BG163" s="235">
        <f>IF(O163="zákl. přenesená",K163,0)</f>
        <v>0</v>
      </c>
      <c r="BH163" s="235">
        <f>IF(O163="sníž. přenesená",K163,0)</f>
        <v>0</v>
      </c>
      <c r="BI163" s="235">
        <f>IF(O163="nulová",K163,0)</f>
        <v>0</v>
      </c>
      <c r="BJ163" s="16" t="s">
        <v>82</v>
      </c>
      <c r="BK163" s="235">
        <f>ROUND(P163*H163,2)</f>
        <v>0</v>
      </c>
      <c r="BL163" s="16" t="s">
        <v>133</v>
      </c>
      <c r="BM163" s="234" t="s">
        <v>420</v>
      </c>
    </row>
    <row r="164" s="2" customFormat="1">
      <c r="A164" s="37"/>
      <c r="B164" s="38"/>
      <c r="C164" s="39"/>
      <c r="D164" s="236" t="s">
        <v>135</v>
      </c>
      <c r="E164" s="39"/>
      <c r="F164" s="237" t="s">
        <v>419</v>
      </c>
      <c r="G164" s="39"/>
      <c r="H164" s="39"/>
      <c r="I164" s="238"/>
      <c r="J164" s="238"/>
      <c r="K164" s="39"/>
      <c r="L164" s="39"/>
      <c r="M164" s="43"/>
      <c r="N164" s="239"/>
      <c r="O164" s="240"/>
      <c r="P164" s="90"/>
      <c r="Q164" s="90"/>
      <c r="R164" s="90"/>
      <c r="S164" s="90"/>
      <c r="T164" s="90"/>
      <c r="U164" s="90"/>
      <c r="V164" s="90"/>
      <c r="W164" s="90"/>
      <c r="X164" s="91"/>
      <c r="Y164" s="37"/>
      <c r="Z164" s="37"/>
      <c r="AA164" s="37"/>
      <c r="AB164" s="37"/>
      <c r="AC164" s="37"/>
      <c r="AD164" s="37"/>
      <c r="AE164" s="37"/>
      <c r="AT164" s="16" t="s">
        <v>135</v>
      </c>
      <c r="AU164" s="16" t="s">
        <v>82</v>
      </c>
    </row>
    <row r="165" s="2" customFormat="1" ht="33" customHeight="1">
      <c r="A165" s="37"/>
      <c r="B165" s="38"/>
      <c r="C165" s="221" t="s">
        <v>8</v>
      </c>
      <c r="D165" s="221" t="s">
        <v>129</v>
      </c>
      <c r="E165" s="222" t="s">
        <v>421</v>
      </c>
      <c r="F165" s="223" t="s">
        <v>422</v>
      </c>
      <c r="G165" s="224" t="s">
        <v>365</v>
      </c>
      <c r="H165" s="225">
        <v>9</v>
      </c>
      <c r="I165" s="226"/>
      <c r="J165" s="226"/>
      <c r="K165" s="227">
        <f>ROUND(P165*H165,2)</f>
        <v>0</v>
      </c>
      <c r="L165" s="228"/>
      <c r="M165" s="43"/>
      <c r="N165" s="229" t="s">
        <v>1</v>
      </c>
      <c r="O165" s="230" t="s">
        <v>40</v>
      </c>
      <c r="P165" s="231">
        <f>I165+J165</f>
        <v>0</v>
      </c>
      <c r="Q165" s="231">
        <f>ROUND(I165*H165,2)</f>
        <v>0</v>
      </c>
      <c r="R165" s="231">
        <f>ROUND(J165*H165,2)</f>
        <v>0</v>
      </c>
      <c r="S165" s="90"/>
      <c r="T165" s="232">
        <f>S165*H165</f>
        <v>0</v>
      </c>
      <c r="U165" s="232">
        <v>0</v>
      </c>
      <c r="V165" s="232">
        <f>U165*H165</f>
        <v>0</v>
      </c>
      <c r="W165" s="232">
        <v>0</v>
      </c>
      <c r="X165" s="233">
        <f>W165*H165</f>
        <v>0</v>
      </c>
      <c r="Y165" s="37"/>
      <c r="Z165" s="37"/>
      <c r="AA165" s="37"/>
      <c r="AB165" s="37"/>
      <c r="AC165" s="37"/>
      <c r="AD165" s="37"/>
      <c r="AE165" s="37"/>
      <c r="AR165" s="234" t="s">
        <v>133</v>
      </c>
      <c r="AT165" s="234" t="s">
        <v>129</v>
      </c>
      <c r="AU165" s="234" t="s">
        <v>82</v>
      </c>
      <c r="AY165" s="16" t="s">
        <v>127</v>
      </c>
      <c r="BE165" s="235">
        <f>IF(O165="základní",K165,0)</f>
        <v>0</v>
      </c>
      <c r="BF165" s="235">
        <f>IF(O165="snížená",K165,0)</f>
        <v>0</v>
      </c>
      <c r="BG165" s="235">
        <f>IF(O165="zákl. přenesená",K165,0)</f>
        <v>0</v>
      </c>
      <c r="BH165" s="235">
        <f>IF(O165="sníž. přenesená",K165,0)</f>
        <v>0</v>
      </c>
      <c r="BI165" s="235">
        <f>IF(O165="nulová",K165,0)</f>
        <v>0</v>
      </c>
      <c r="BJ165" s="16" t="s">
        <v>82</v>
      </c>
      <c r="BK165" s="235">
        <f>ROUND(P165*H165,2)</f>
        <v>0</v>
      </c>
      <c r="BL165" s="16" t="s">
        <v>133</v>
      </c>
      <c r="BM165" s="234" t="s">
        <v>423</v>
      </c>
    </row>
    <row r="166" s="2" customFormat="1">
      <c r="A166" s="37"/>
      <c r="B166" s="38"/>
      <c r="C166" s="39"/>
      <c r="D166" s="236" t="s">
        <v>135</v>
      </c>
      <c r="E166" s="39"/>
      <c r="F166" s="237" t="s">
        <v>422</v>
      </c>
      <c r="G166" s="39"/>
      <c r="H166" s="39"/>
      <c r="I166" s="238"/>
      <c r="J166" s="238"/>
      <c r="K166" s="39"/>
      <c r="L166" s="39"/>
      <c r="M166" s="43"/>
      <c r="N166" s="239"/>
      <c r="O166" s="240"/>
      <c r="P166" s="90"/>
      <c r="Q166" s="90"/>
      <c r="R166" s="90"/>
      <c r="S166" s="90"/>
      <c r="T166" s="90"/>
      <c r="U166" s="90"/>
      <c r="V166" s="90"/>
      <c r="W166" s="90"/>
      <c r="X166" s="91"/>
      <c r="Y166" s="37"/>
      <c r="Z166" s="37"/>
      <c r="AA166" s="37"/>
      <c r="AB166" s="37"/>
      <c r="AC166" s="37"/>
      <c r="AD166" s="37"/>
      <c r="AE166" s="37"/>
      <c r="AT166" s="16" t="s">
        <v>135</v>
      </c>
      <c r="AU166" s="16" t="s">
        <v>82</v>
      </c>
    </row>
    <row r="167" s="2" customFormat="1" ht="24.15" customHeight="1">
      <c r="A167" s="37"/>
      <c r="B167" s="38"/>
      <c r="C167" s="221" t="s">
        <v>304</v>
      </c>
      <c r="D167" s="221" t="s">
        <v>129</v>
      </c>
      <c r="E167" s="222" t="s">
        <v>424</v>
      </c>
      <c r="F167" s="223" t="s">
        <v>425</v>
      </c>
      <c r="G167" s="224" t="s">
        <v>178</v>
      </c>
      <c r="H167" s="225">
        <v>15.279999999999999</v>
      </c>
      <c r="I167" s="226"/>
      <c r="J167" s="226"/>
      <c r="K167" s="227">
        <f>ROUND(P167*H167,2)</f>
        <v>0</v>
      </c>
      <c r="L167" s="228"/>
      <c r="M167" s="43"/>
      <c r="N167" s="229" t="s">
        <v>1</v>
      </c>
      <c r="O167" s="230" t="s">
        <v>40</v>
      </c>
      <c r="P167" s="231">
        <f>I167+J167</f>
        <v>0</v>
      </c>
      <c r="Q167" s="231">
        <f>ROUND(I167*H167,2)</f>
        <v>0</v>
      </c>
      <c r="R167" s="231">
        <f>ROUND(J167*H167,2)</f>
        <v>0</v>
      </c>
      <c r="S167" s="90"/>
      <c r="T167" s="232">
        <f>S167*H167</f>
        <v>0</v>
      </c>
      <c r="U167" s="232">
        <v>0</v>
      </c>
      <c r="V167" s="232">
        <f>U167*H167</f>
        <v>0</v>
      </c>
      <c r="W167" s="232">
        <v>0</v>
      </c>
      <c r="X167" s="233">
        <f>W167*H167</f>
        <v>0</v>
      </c>
      <c r="Y167" s="37"/>
      <c r="Z167" s="37"/>
      <c r="AA167" s="37"/>
      <c r="AB167" s="37"/>
      <c r="AC167" s="37"/>
      <c r="AD167" s="37"/>
      <c r="AE167" s="37"/>
      <c r="AR167" s="234" t="s">
        <v>133</v>
      </c>
      <c r="AT167" s="234" t="s">
        <v>129</v>
      </c>
      <c r="AU167" s="234" t="s">
        <v>82</v>
      </c>
      <c r="AY167" s="16" t="s">
        <v>127</v>
      </c>
      <c r="BE167" s="235">
        <f>IF(O167="základní",K167,0)</f>
        <v>0</v>
      </c>
      <c r="BF167" s="235">
        <f>IF(O167="snížená",K167,0)</f>
        <v>0</v>
      </c>
      <c r="BG167" s="235">
        <f>IF(O167="zákl. přenesená",K167,0)</f>
        <v>0</v>
      </c>
      <c r="BH167" s="235">
        <f>IF(O167="sníž. přenesená",K167,0)</f>
        <v>0</v>
      </c>
      <c r="BI167" s="235">
        <f>IF(O167="nulová",K167,0)</f>
        <v>0</v>
      </c>
      <c r="BJ167" s="16" t="s">
        <v>82</v>
      </c>
      <c r="BK167" s="235">
        <f>ROUND(P167*H167,2)</f>
        <v>0</v>
      </c>
      <c r="BL167" s="16" t="s">
        <v>133</v>
      </c>
      <c r="BM167" s="234" t="s">
        <v>426</v>
      </c>
    </row>
    <row r="168" s="2" customFormat="1">
      <c r="A168" s="37"/>
      <c r="B168" s="38"/>
      <c r="C168" s="39"/>
      <c r="D168" s="236" t="s">
        <v>135</v>
      </c>
      <c r="E168" s="39"/>
      <c r="F168" s="237" t="s">
        <v>425</v>
      </c>
      <c r="G168" s="39"/>
      <c r="H168" s="39"/>
      <c r="I168" s="238"/>
      <c r="J168" s="238"/>
      <c r="K168" s="39"/>
      <c r="L168" s="39"/>
      <c r="M168" s="43"/>
      <c r="N168" s="239"/>
      <c r="O168" s="240"/>
      <c r="P168" s="90"/>
      <c r="Q168" s="90"/>
      <c r="R168" s="90"/>
      <c r="S168" s="90"/>
      <c r="T168" s="90"/>
      <c r="U168" s="90"/>
      <c r="V168" s="90"/>
      <c r="W168" s="90"/>
      <c r="X168" s="91"/>
      <c r="Y168" s="37"/>
      <c r="Z168" s="37"/>
      <c r="AA168" s="37"/>
      <c r="AB168" s="37"/>
      <c r="AC168" s="37"/>
      <c r="AD168" s="37"/>
      <c r="AE168" s="37"/>
      <c r="AT168" s="16" t="s">
        <v>135</v>
      </c>
      <c r="AU168" s="16" t="s">
        <v>82</v>
      </c>
    </row>
    <row r="169" s="12" customFormat="1" ht="25.92" customHeight="1">
      <c r="A169" s="12"/>
      <c r="B169" s="204"/>
      <c r="C169" s="205"/>
      <c r="D169" s="206" t="s">
        <v>76</v>
      </c>
      <c r="E169" s="207" t="s">
        <v>427</v>
      </c>
      <c r="F169" s="207" t="s">
        <v>428</v>
      </c>
      <c r="G169" s="205"/>
      <c r="H169" s="205"/>
      <c r="I169" s="208"/>
      <c r="J169" s="208"/>
      <c r="K169" s="209">
        <f>BK169</f>
        <v>0</v>
      </c>
      <c r="L169" s="205"/>
      <c r="M169" s="210"/>
      <c r="N169" s="211"/>
      <c r="O169" s="212"/>
      <c r="P169" s="212"/>
      <c r="Q169" s="213">
        <f>Q170+SUM(Q171:Q196)+Q223+Q270</f>
        <v>0</v>
      </c>
      <c r="R169" s="213">
        <f>R170+SUM(R171:R196)+R223+R270</f>
        <v>0</v>
      </c>
      <c r="S169" s="212"/>
      <c r="T169" s="214">
        <f>T170+SUM(T171:T196)+T223+T270</f>
        <v>0</v>
      </c>
      <c r="U169" s="212"/>
      <c r="V169" s="214">
        <f>V170+SUM(V171:V196)+V223+V270</f>
        <v>38.67390000000001</v>
      </c>
      <c r="W169" s="212"/>
      <c r="X169" s="215">
        <f>X170+SUM(X171:X196)+X223+X270</f>
        <v>0</v>
      </c>
      <c r="Y169" s="12"/>
      <c r="Z169" s="12"/>
      <c r="AA169" s="12"/>
      <c r="AB169" s="12"/>
      <c r="AC169" s="12"/>
      <c r="AD169" s="12"/>
      <c r="AE169" s="12"/>
      <c r="AR169" s="216" t="s">
        <v>82</v>
      </c>
      <c r="AT169" s="217" t="s">
        <v>76</v>
      </c>
      <c r="AU169" s="217" t="s">
        <v>77</v>
      </c>
      <c r="AY169" s="216" t="s">
        <v>127</v>
      </c>
      <c r="BK169" s="218">
        <f>BK170+SUM(BK171:BK196)+BK223+BK270</f>
        <v>0</v>
      </c>
    </row>
    <row r="170" s="2" customFormat="1" ht="16.5" customHeight="1">
      <c r="A170" s="37"/>
      <c r="B170" s="38"/>
      <c r="C170" s="221" t="s">
        <v>309</v>
      </c>
      <c r="D170" s="221" t="s">
        <v>129</v>
      </c>
      <c r="E170" s="222" t="s">
        <v>429</v>
      </c>
      <c r="F170" s="223" t="s">
        <v>430</v>
      </c>
      <c r="G170" s="224" t="s">
        <v>431</v>
      </c>
      <c r="H170" s="225">
        <v>1</v>
      </c>
      <c r="I170" s="226"/>
      <c r="J170" s="226"/>
      <c r="K170" s="227">
        <f>ROUND(P170*H170,2)</f>
        <v>0</v>
      </c>
      <c r="L170" s="228"/>
      <c r="M170" s="43"/>
      <c r="N170" s="229" t="s">
        <v>1</v>
      </c>
      <c r="O170" s="230" t="s">
        <v>40</v>
      </c>
      <c r="P170" s="231">
        <f>I170+J170</f>
        <v>0</v>
      </c>
      <c r="Q170" s="231">
        <f>ROUND(I170*H170,2)</f>
        <v>0</v>
      </c>
      <c r="R170" s="231">
        <f>ROUND(J170*H170,2)</f>
        <v>0</v>
      </c>
      <c r="S170" s="90"/>
      <c r="T170" s="232">
        <f>S170*H170</f>
        <v>0</v>
      </c>
      <c r="U170" s="232">
        <v>0.14999999999999999</v>
      </c>
      <c r="V170" s="232">
        <f>U170*H170</f>
        <v>0.14999999999999999</v>
      </c>
      <c r="W170" s="232">
        <v>0</v>
      </c>
      <c r="X170" s="233">
        <f>W170*H170</f>
        <v>0</v>
      </c>
      <c r="Y170" s="37"/>
      <c r="Z170" s="37"/>
      <c r="AA170" s="37"/>
      <c r="AB170" s="37"/>
      <c r="AC170" s="37"/>
      <c r="AD170" s="37"/>
      <c r="AE170" s="37"/>
      <c r="AR170" s="234" t="s">
        <v>133</v>
      </c>
      <c r="AT170" s="234" t="s">
        <v>129</v>
      </c>
      <c r="AU170" s="234" t="s">
        <v>82</v>
      </c>
      <c r="AY170" s="16" t="s">
        <v>127</v>
      </c>
      <c r="BE170" s="235">
        <f>IF(O170="základní",K170,0)</f>
        <v>0</v>
      </c>
      <c r="BF170" s="235">
        <f>IF(O170="snížená",K170,0)</f>
        <v>0</v>
      </c>
      <c r="BG170" s="235">
        <f>IF(O170="zákl. přenesená",K170,0)</f>
        <v>0</v>
      </c>
      <c r="BH170" s="235">
        <f>IF(O170="sníž. přenesená",K170,0)</f>
        <v>0</v>
      </c>
      <c r="BI170" s="235">
        <f>IF(O170="nulová",K170,0)</f>
        <v>0</v>
      </c>
      <c r="BJ170" s="16" t="s">
        <v>82</v>
      </c>
      <c r="BK170" s="235">
        <f>ROUND(P170*H170,2)</f>
        <v>0</v>
      </c>
      <c r="BL170" s="16" t="s">
        <v>133</v>
      </c>
      <c r="BM170" s="234" t="s">
        <v>432</v>
      </c>
    </row>
    <row r="171" s="2" customFormat="1">
      <c r="A171" s="37"/>
      <c r="B171" s="38"/>
      <c r="C171" s="39"/>
      <c r="D171" s="236" t="s">
        <v>135</v>
      </c>
      <c r="E171" s="39"/>
      <c r="F171" s="237" t="s">
        <v>430</v>
      </c>
      <c r="G171" s="39"/>
      <c r="H171" s="39"/>
      <c r="I171" s="238"/>
      <c r="J171" s="238"/>
      <c r="K171" s="39"/>
      <c r="L171" s="39"/>
      <c r="M171" s="43"/>
      <c r="N171" s="239"/>
      <c r="O171" s="240"/>
      <c r="P171" s="90"/>
      <c r="Q171" s="90"/>
      <c r="R171" s="90"/>
      <c r="S171" s="90"/>
      <c r="T171" s="90"/>
      <c r="U171" s="90"/>
      <c r="V171" s="90"/>
      <c r="W171" s="90"/>
      <c r="X171" s="91"/>
      <c r="Y171" s="37"/>
      <c r="Z171" s="37"/>
      <c r="AA171" s="37"/>
      <c r="AB171" s="37"/>
      <c r="AC171" s="37"/>
      <c r="AD171" s="37"/>
      <c r="AE171" s="37"/>
      <c r="AT171" s="16" t="s">
        <v>135</v>
      </c>
      <c r="AU171" s="16" t="s">
        <v>82</v>
      </c>
    </row>
    <row r="172" s="2" customFormat="1" ht="16.5" customHeight="1">
      <c r="A172" s="37"/>
      <c r="B172" s="38"/>
      <c r="C172" s="221" t="s">
        <v>314</v>
      </c>
      <c r="D172" s="221" t="s">
        <v>129</v>
      </c>
      <c r="E172" s="222" t="s">
        <v>433</v>
      </c>
      <c r="F172" s="223" t="s">
        <v>434</v>
      </c>
      <c r="G172" s="224" t="s">
        <v>435</v>
      </c>
      <c r="H172" s="225">
        <v>12</v>
      </c>
      <c r="I172" s="226"/>
      <c r="J172" s="226"/>
      <c r="K172" s="227">
        <f>ROUND(P172*H172,2)</f>
        <v>0</v>
      </c>
      <c r="L172" s="228"/>
      <c r="M172" s="43"/>
      <c r="N172" s="229" t="s">
        <v>1</v>
      </c>
      <c r="O172" s="230" t="s">
        <v>40</v>
      </c>
      <c r="P172" s="231">
        <f>I172+J172</f>
        <v>0</v>
      </c>
      <c r="Q172" s="231">
        <f>ROUND(I172*H172,2)</f>
        <v>0</v>
      </c>
      <c r="R172" s="231">
        <f>ROUND(J172*H172,2)</f>
        <v>0</v>
      </c>
      <c r="S172" s="90"/>
      <c r="T172" s="232">
        <f>S172*H172</f>
        <v>0</v>
      </c>
      <c r="U172" s="232">
        <v>0.029999999999999999</v>
      </c>
      <c r="V172" s="232">
        <f>U172*H172</f>
        <v>0.35999999999999999</v>
      </c>
      <c r="W172" s="232">
        <v>0</v>
      </c>
      <c r="X172" s="233">
        <f>W172*H172</f>
        <v>0</v>
      </c>
      <c r="Y172" s="37"/>
      <c r="Z172" s="37"/>
      <c r="AA172" s="37"/>
      <c r="AB172" s="37"/>
      <c r="AC172" s="37"/>
      <c r="AD172" s="37"/>
      <c r="AE172" s="37"/>
      <c r="AR172" s="234" t="s">
        <v>133</v>
      </c>
      <c r="AT172" s="234" t="s">
        <v>129</v>
      </c>
      <c r="AU172" s="234" t="s">
        <v>82</v>
      </c>
      <c r="AY172" s="16" t="s">
        <v>127</v>
      </c>
      <c r="BE172" s="235">
        <f>IF(O172="základní",K172,0)</f>
        <v>0</v>
      </c>
      <c r="BF172" s="235">
        <f>IF(O172="snížená",K172,0)</f>
        <v>0</v>
      </c>
      <c r="BG172" s="235">
        <f>IF(O172="zákl. přenesená",K172,0)</f>
        <v>0</v>
      </c>
      <c r="BH172" s="235">
        <f>IF(O172="sníž. přenesená",K172,0)</f>
        <v>0</v>
      </c>
      <c r="BI172" s="235">
        <f>IF(O172="nulová",K172,0)</f>
        <v>0</v>
      </c>
      <c r="BJ172" s="16" t="s">
        <v>82</v>
      </c>
      <c r="BK172" s="235">
        <f>ROUND(P172*H172,2)</f>
        <v>0</v>
      </c>
      <c r="BL172" s="16" t="s">
        <v>133</v>
      </c>
      <c r="BM172" s="234" t="s">
        <v>436</v>
      </c>
    </row>
    <row r="173" s="2" customFormat="1">
      <c r="A173" s="37"/>
      <c r="B173" s="38"/>
      <c r="C173" s="39"/>
      <c r="D173" s="236" t="s">
        <v>135</v>
      </c>
      <c r="E173" s="39"/>
      <c r="F173" s="237" t="s">
        <v>434</v>
      </c>
      <c r="G173" s="39"/>
      <c r="H173" s="39"/>
      <c r="I173" s="238"/>
      <c r="J173" s="238"/>
      <c r="K173" s="39"/>
      <c r="L173" s="39"/>
      <c r="M173" s="43"/>
      <c r="N173" s="239"/>
      <c r="O173" s="240"/>
      <c r="P173" s="90"/>
      <c r="Q173" s="90"/>
      <c r="R173" s="90"/>
      <c r="S173" s="90"/>
      <c r="T173" s="90"/>
      <c r="U173" s="90"/>
      <c r="V173" s="90"/>
      <c r="W173" s="90"/>
      <c r="X173" s="91"/>
      <c r="Y173" s="37"/>
      <c r="Z173" s="37"/>
      <c r="AA173" s="37"/>
      <c r="AB173" s="37"/>
      <c r="AC173" s="37"/>
      <c r="AD173" s="37"/>
      <c r="AE173" s="37"/>
      <c r="AT173" s="16" t="s">
        <v>135</v>
      </c>
      <c r="AU173" s="16" t="s">
        <v>82</v>
      </c>
    </row>
    <row r="174" s="2" customFormat="1" ht="21.75" customHeight="1">
      <c r="A174" s="37"/>
      <c r="B174" s="38"/>
      <c r="C174" s="221" t="s">
        <v>319</v>
      </c>
      <c r="D174" s="221" t="s">
        <v>129</v>
      </c>
      <c r="E174" s="222" t="s">
        <v>437</v>
      </c>
      <c r="F174" s="223" t="s">
        <v>438</v>
      </c>
      <c r="G174" s="224" t="s">
        <v>431</v>
      </c>
      <c r="H174" s="225">
        <v>1</v>
      </c>
      <c r="I174" s="226"/>
      <c r="J174" s="226"/>
      <c r="K174" s="227">
        <f>ROUND(P174*H174,2)</f>
        <v>0</v>
      </c>
      <c r="L174" s="228"/>
      <c r="M174" s="43"/>
      <c r="N174" s="229" t="s">
        <v>1</v>
      </c>
      <c r="O174" s="230" t="s">
        <v>40</v>
      </c>
      <c r="P174" s="231">
        <f>I174+J174</f>
        <v>0</v>
      </c>
      <c r="Q174" s="231">
        <f>ROUND(I174*H174,2)</f>
        <v>0</v>
      </c>
      <c r="R174" s="231">
        <f>ROUND(J174*H174,2)</f>
        <v>0</v>
      </c>
      <c r="S174" s="90"/>
      <c r="T174" s="232">
        <f>S174*H174</f>
        <v>0</v>
      </c>
      <c r="U174" s="232">
        <v>0.10000000000000001</v>
      </c>
      <c r="V174" s="232">
        <f>U174*H174</f>
        <v>0.10000000000000001</v>
      </c>
      <c r="W174" s="232">
        <v>0</v>
      </c>
      <c r="X174" s="233">
        <f>W174*H174</f>
        <v>0</v>
      </c>
      <c r="Y174" s="37"/>
      <c r="Z174" s="37"/>
      <c r="AA174" s="37"/>
      <c r="AB174" s="37"/>
      <c r="AC174" s="37"/>
      <c r="AD174" s="37"/>
      <c r="AE174" s="37"/>
      <c r="AR174" s="234" t="s">
        <v>133</v>
      </c>
      <c r="AT174" s="234" t="s">
        <v>129</v>
      </c>
      <c r="AU174" s="234" t="s">
        <v>82</v>
      </c>
      <c r="AY174" s="16" t="s">
        <v>127</v>
      </c>
      <c r="BE174" s="235">
        <f>IF(O174="základní",K174,0)</f>
        <v>0</v>
      </c>
      <c r="BF174" s="235">
        <f>IF(O174="snížená",K174,0)</f>
        <v>0</v>
      </c>
      <c r="BG174" s="235">
        <f>IF(O174="zákl. přenesená",K174,0)</f>
        <v>0</v>
      </c>
      <c r="BH174" s="235">
        <f>IF(O174="sníž. přenesená",K174,0)</f>
        <v>0</v>
      </c>
      <c r="BI174" s="235">
        <f>IF(O174="nulová",K174,0)</f>
        <v>0</v>
      </c>
      <c r="BJ174" s="16" t="s">
        <v>82</v>
      </c>
      <c r="BK174" s="235">
        <f>ROUND(P174*H174,2)</f>
        <v>0</v>
      </c>
      <c r="BL174" s="16" t="s">
        <v>133</v>
      </c>
      <c r="BM174" s="234" t="s">
        <v>439</v>
      </c>
    </row>
    <row r="175" s="2" customFormat="1">
      <c r="A175" s="37"/>
      <c r="B175" s="38"/>
      <c r="C175" s="39"/>
      <c r="D175" s="236" t="s">
        <v>135</v>
      </c>
      <c r="E175" s="39"/>
      <c r="F175" s="237" t="s">
        <v>438</v>
      </c>
      <c r="G175" s="39"/>
      <c r="H175" s="39"/>
      <c r="I175" s="238"/>
      <c r="J175" s="238"/>
      <c r="K175" s="39"/>
      <c r="L175" s="39"/>
      <c r="M175" s="43"/>
      <c r="N175" s="239"/>
      <c r="O175" s="240"/>
      <c r="P175" s="90"/>
      <c r="Q175" s="90"/>
      <c r="R175" s="90"/>
      <c r="S175" s="90"/>
      <c r="T175" s="90"/>
      <c r="U175" s="90"/>
      <c r="V175" s="90"/>
      <c r="W175" s="90"/>
      <c r="X175" s="91"/>
      <c r="Y175" s="37"/>
      <c r="Z175" s="37"/>
      <c r="AA175" s="37"/>
      <c r="AB175" s="37"/>
      <c r="AC175" s="37"/>
      <c r="AD175" s="37"/>
      <c r="AE175" s="37"/>
      <c r="AT175" s="16" t="s">
        <v>135</v>
      </c>
      <c r="AU175" s="16" t="s">
        <v>82</v>
      </c>
    </row>
    <row r="176" s="2" customFormat="1" ht="16.5" customHeight="1">
      <c r="A176" s="37"/>
      <c r="B176" s="38"/>
      <c r="C176" s="221" t="s">
        <v>325</v>
      </c>
      <c r="D176" s="221" t="s">
        <v>129</v>
      </c>
      <c r="E176" s="222" t="s">
        <v>440</v>
      </c>
      <c r="F176" s="223" t="s">
        <v>441</v>
      </c>
      <c r="G176" s="224" t="s">
        <v>442</v>
      </c>
      <c r="H176" s="225">
        <v>8</v>
      </c>
      <c r="I176" s="226"/>
      <c r="J176" s="226"/>
      <c r="K176" s="227">
        <f>ROUND(P176*H176,2)</f>
        <v>0</v>
      </c>
      <c r="L176" s="228"/>
      <c r="M176" s="43"/>
      <c r="N176" s="229" t="s">
        <v>1</v>
      </c>
      <c r="O176" s="230" t="s">
        <v>40</v>
      </c>
      <c r="P176" s="231">
        <f>I176+J176</f>
        <v>0</v>
      </c>
      <c r="Q176" s="231">
        <f>ROUND(I176*H176,2)</f>
        <v>0</v>
      </c>
      <c r="R176" s="231">
        <f>ROUND(J176*H176,2)</f>
        <v>0</v>
      </c>
      <c r="S176" s="90"/>
      <c r="T176" s="232">
        <f>S176*H176</f>
        <v>0</v>
      </c>
      <c r="U176" s="232">
        <v>0.002</v>
      </c>
      <c r="V176" s="232">
        <f>U176*H176</f>
        <v>0.016</v>
      </c>
      <c r="W176" s="232">
        <v>0</v>
      </c>
      <c r="X176" s="233">
        <f>W176*H176</f>
        <v>0</v>
      </c>
      <c r="Y176" s="37"/>
      <c r="Z176" s="37"/>
      <c r="AA176" s="37"/>
      <c r="AB176" s="37"/>
      <c r="AC176" s="37"/>
      <c r="AD176" s="37"/>
      <c r="AE176" s="37"/>
      <c r="AR176" s="234" t="s">
        <v>133</v>
      </c>
      <c r="AT176" s="234" t="s">
        <v>129</v>
      </c>
      <c r="AU176" s="234" t="s">
        <v>82</v>
      </c>
      <c r="AY176" s="16" t="s">
        <v>127</v>
      </c>
      <c r="BE176" s="235">
        <f>IF(O176="základní",K176,0)</f>
        <v>0</v>
      </c>
      <c r="BF176" s="235">
        <f>IF(O176="snížená",K176,0)</f>
        <v>0</v>
      </c>
      <c r="BG176" s="235">
        <f>IF(O176="zákl. přenesená",K176,0)</f>
        <v>0</v>
      </c>
      <c r="BH176" s="235">
        <f>IF(O176="sníž. přenesená",K176,0)</f>
        <v>0</v>
      </c>
      <c r="BI176" s="235">
        <f>IF(O176="nulová",K176,0)</f>
        <v>0</v>
      </c>
      <c r="BJ176" s="16" t="s">
        <v>82</v>
      </c>
      <c r="BK176" s="235">
        <f>ROUND(P176*H176,2)</f>
        <v>0</v>
      </c>
      <c r="BL176" s="16" t="s">
        <v>133</v>
      </c>
      <c r="BM176" s="234" t="s">
        <v>443</v>
      </c>
    </row>
    <row r="177" s="2" customFormat="1">
      <c r="A177" s="37"/>
      <c r="B177" s="38"/>
      <c r="C177" s="39"/>
      <c r="D177" s="236" t="s">
        <v>135</v>
      </c>
      <c r="E177" s="39"/>
      <c r="F177" s="237" t="s">
        <v>441</v>
      </c>
      <c r="G177" s="39"/>
      <c r="H177" s="39"/>
      <c r="I177" s="238"/>
      <c r="J177" s="238"/>
      <c r="K177" s="39"/>
      <c r="L177" s="39"/>
      <c r="M177" s="43"/>
      <c r="N177" s="239"/>
      <c r="O177" s="240"/>
      <c r="P177" s="90"/>
      <c r="Q177" s="90"/>
      <c r="R177" s="90"/>
      <c r="S177" s="90"/>
      <c r="T177" s="90"/>
      <c r="U177" s="90"/>
      <c r="V177" s="90"/>
      <c r="W177" s="90"/>
      <c r="X177" s="91"/>
      <c r="Y177" s="37"/>
      <c r="Z177" s="37"/>
      <c r="AA177" s="37"/>
      <c r="AB177" s="37"/>
      <c r="AC177" s="37"/>
      <c r="AD177" s="37"/>
      <c r="AE177" s="37"/>
      <c r="AT177" s="16" t="s">
        <v>135</v>
      </c>
      <c r="AU177" s="16" t="s">
        <v>82</v>
      </c>
    </row>
    <row r="178" s="2" customFormat="1" ht="16.5" customHeight="1">
      <c r="A178" s="37"/>
      <c r="B178" s="38"/>
      <c r="C178" s="221" t="s">
        <v>331</v>
      </c>
      <c r="D178" s="221" t="s">
        <v>129</v>
      </c>
      <c r="E178" s="222" t="s">
        <v>444</v>
      </c>
      <c r="F178" s="223" t="s">
        <v>445</v>
      </c>
      <c r="G178" s="224" t="s">
        <v>446</v>
      </c>
      <c r="H178" s="225">
        <v>5</v>
      </c>
      <c r="I178" s="226"/>
      <c r="J178" s="226"/>
      <c r="K178" s="227">
        <f>ROUND(P178*H178,2)</f>
        <v>0</v>
      </c>
      <c r="L178" s="228"/>
      <c r="M178" s="43"/>
      <c r="N178" s="229" t="s">
        <v>1</v>
      </c>
      <c r="O178" s="230" t="s">
        <v>40</v>
      </c>
      <c r="P178" s="231">
        <f>I178+J178</f>
        <v>0</v>
      </c>
      <c r="Q178" s="231">
        <f>ROUND(I178*H178,2)</f>
        <v>0</v>
      </c>
      <c r="R178" s="231">
        <f>ROUND(J178*H178,2)</f>
        <v>0</v>
      </c>
      <c r="S178" s="90"/>
      <c r="T178" s="232">
        <f>S178*H178</f>
        <v>0</v>
      </c>
      <c r="U178" s="232">
        <v>0.0050000000000000001</v>
      </c>
      <c r="V178" s="232">
        <f>U178*H178</f>
        <v>0.025000000000000001</v>
      </c>
      <c r="W178" s="232">
        <v>0</v>
      </c>
      <c r="X178" s="233">
        <f>W178*H178</f>
        <v>0</v>
      </c>
      <c r="Y178" s="37"/>
      <c r="Z178" s="37"/>
      <c r="AA178" s="37"/>
      <c r="AB178" s="37"/>
      <c r="AC178" s="37"/>
      <c r="AD178" s="37"/>
      <c r="AE178" s="37"/>
      <c r="AR178" s="234" t="s">
        <v>133</v>
      </c>
      <c r="AT178" s="234" t="s">
        <v>129</v>
      </c>
      <c r="AU178" s="234" t="s">
        <v>82</v>
      </c>
      <c r="AY178" s="16" t="s">
        <v>127</v>
      </c>
      <c r="BE178" s="235">
        <f>IF(O178="základní",K178,0)</f>
        <v>0</v>
      </c>
      <c r="BF178" s="235">
        <f>IF(O178="snížená",K178,0)</f>
        <v>0</v>
      </c>
      <c r="BG178" s="235">
        <f>IF(O178="zákl. přenesená",K178,0)</f>
        <v>0</v>
      </c>
      <c r="BH178" s="235">
        <f>IF(O178="sníž. přenesená",K178,0)</f>
        <v>0</v>
      </c>
      <c r="BI178" s="235">
        <f>IF(O178="nulová",K178,0)</f>
        <v>0</v>
      </c>
      <c r="BJ178" s="16" t="s">
        <v>82</v>
      </c>
      <c r="BK178" s="235">
        <f>ROUND(P178*H178,2)</f>
        <v>0</v>
      </c>
      <c r="BL178" s="16" t="s">
        <v>133</v>
      </c>
      <c r="BM178" s="234" t="s">
        <v>447</v>
      </c>
    </row>
    <row r="179" s="2" customFormat="1">
      <c r="A179" s="37"/>
      <c r="B179" s="38"/>
      <c r="C179" s="39"/>
      <c r="D179" s="236" t="s">
        <v>135</v>
      </c>
      <c r="E179" s="39"/>
      <c r="F179" s="237" t="s">
        <v>445</v>
      </c>
      <c r="G179" s="39"/>
      <c r="H179" s="39"/>
      <c r="I179" s="238"/>
      <c r="J179" s="238"/>
      <c r="K179" s="39"/>
      <c r="L179" s="39"/>
      <c r="M179" s="43"/>
      <c r="N179" s="239"/>
      <c r="O179" s="240"/>
      <c r="P179" s="90"/>
      <c r="Q179" s="90"/>
      <c r="R179" s="90"/>
      <c r="S179" s="90"/>
      <c r="T179" s="90"/>
      <c r="U179" s="90"/>
      <c r="V179" s="90"/>
      <c r="W179" s="90"/>
      <c r="X179" s="91"/>
      <c r="Y179" s="37"/>
      <c r="Z179" s="37"/>
      <c r="AA179" s="37"/>
      <c r="AB179" s="37"/>
      <c r="AC179" s="37"/>
      <c r="AD179" s="37"/>
      <c r="AE179" s="37"/>
      <c r="AT179" s="16" t="s">
        <v>135</v>
      </c>
      <c r="AU179" s="16" t="s">
        <v>82</v>
      </c>
    </row>
    <row r="180" s="2" customFormat="1" ht="24.15" customHeight="1">
      <c r="A180" s="37"/>
      <c r="B180" s="38"/>
      <c r="C180" s="221" t="s">
        <v>336</v>
      </c>
      <c r="D180" s="221" t="s">
        <v>129</v>
      </c>
      <c r="E180" s="222" t="s">
        <v>448</v>
      </c>
      <c r="F180" s="223" t="s">
        <v>449</v>
      </c>
      <c r="G180" s="224" t="s">
        <v>446</v>
      </c>
      <c r="H180" s="225">
        <v>9</v>
      </c>
      <c r="I180" s="226"/>
      <c r="J180" s="226"/>
      <c r="K180" s="227">
        <f>ROUND(P180*H180,2)</f>
        <v>0</v>
      </c>
      <c r="L180" s="228"/>
      <c r="M180" s="43"/>
      <c r="N180" s="229" t="s">
        <v>1</v>
      </c>
      <c r="O180" s="230" t="s">
        <v>40</v>
      </c>
      <c r="P180" s="231">
        <f>I180+J180</f>
        <v>0</v>
      </c>
      <c r="Q180" s="231">
        <f>ROUND(I180*H180,2)</f>
        <v>0</v>
      </c>
      <c r="R180" s="231">
        <f>ROUND(J180*H180,2)</f>
        <v>0</v>
      </c>
      <c r="S180" s="90"/>
      <c r="T180" s="232">
        <f>S180*H180</f>
        <v>0</v>
      </c>
      <c r="U180" s="232">
        <v>0.0050000000000000001</v>
      </c>
      <c r="V180" s="232">
        <f>U180*H180</f>
        <v>0.044999999999999998</v>
      </c>
      <c r="W180" s="232">
        <v>0</v>
      </c>
      <c r="X180" s="233">
        <f>W180*H180</f>
        <v>0</v>
      </c>
      <c r="Y180" s="37"/>
      <c r="Z180" s="37"/>
      <c r="AA180" s="37"/>
      <c r="AB180" s="37"/>
      <c r="AC180" s="37"/>
      <c r="AD180" s="37"/>
      <c r="AE180" s="37"/>
      <c r="AR180" s="234" t="s">
        <v>133</v>
      </c>
      <c r="AT180" s="234" t="s">
        <v>129</v>
      </c>
      <c r="AU180" s="234" t="s">
        <v>82</v>
      </c>
      <c r="AY180" s="16" t="s">
        <v>127</v>
      </c>
      <c r="BE180" s="235">
        <f>IF(O180="základní",K180,0)</f>
        <v>0</v>
      </c>
      <c r="BF180" s="235">
        <f>IF(O180="snížená",K180,0)</f>
        <v>0</v>
      </c>
      <c r="BG180" s="235">
        <f>IF(O180="zákl. přenesená",K180,0)</f>
        <v>0</v>
      </c>
      <c r="BH180" s="235">
        <f>IF(O180="sníž. přenesená",K180,0)</f>
        <v>0</v>
      </c>
      <c r="BI180" s="235">
        <f>IF(O180="nulová",K180,0)</f>
        <v>0</v>
      </c>
      <c r="BJ180" s="16" t="s">
        <v>82</v>
      </c>
      <c r="BK180" s="235">
        <f>ROUND(P180*H180,2)</f>
        <v>0</v>
      </c>
      <c r="BL180" s="16" t="s">
        <v>133</v>
      </c>
      <c r="BM180" s="234" t="s">
        <v>450</v>
      </c>
    </row>
    <row r="181" s="2" customFormat="1">
      <c r="A181" s="37"/>
      <c r="B181" s="38"/>
      <c r="C181" s="39"/>
      <c r="D181" s="236" t="s">
        <v>135</v>
      </c>
      <c r="E181" s="39"/>
      <c r="F181" s="237" t="s">
        <v>449</v>
      </c>
      <c r="G181" s="39"/>
      <c r="H181" s="39"/>
      <c r="I181" s="238"/>
      <c r="J181" s="238"/>
      <c r="K181" s="39"/>
      <c r="L181" s="39"/>
      <c r="M181" s="43"/>
      <c r="N181" s="239"/>
      <c r="O181" s="240"/>
      <c r="P181" s="90"/>
      <c r="Q181" s="90"/>
      <c r="R181" s="90"/>
      <c r="S181" s="90"/>
      <c r="T181" s="90"/>
      <c r="U181" s="90"/>
      <c r="V181" s="90"/>
      <c r="W181" s="90"/>
      <c r="X181" s="91"/>
      <c r="Y181" s="37"/>
      <c r="Z181" s="37"/>
      <c r="AA181" s="37"/>
      <c r="AB181" s="37"/>
      <c r="AC181" s="37"/>
      <c r="AD181" s="37"/>
      <c r="AE181" s="37"/>
      <c r="AT181" s="16" t="s">
        <v>135</v>
      </c>
      <c r="AU181" s="16" t="s">
        <v>82</v>
      </c>
    </row>
    <row r="182" s="2" customFormat="1" ht="16.5" customHeight="1">
      <c r="A182" s="37"/>
      <c r="B182" s="38"/>
      <c r="C182" s="221" t="s">
        <v>341</v>
      </c>
      <c r="D182" s="221" t="s">
        <v>129</v>
      </c>
      <c r="E182" s="222" t="s">
        <v>451</v>
      </c>
      <c r="F182" s="223" t="s">
        <v>452</v>
      </c>
      <c r="G182" s="224" t="s">
        <v>442</v>
      </c>
      <c r="H182" s="225">
        <v>10</v>
      </c>
      <c r="I182" s="226"/>
      <c r="J182" s="226"/>
      <c r="K182" s="227">
        <f>ROUND(P182*H182,2)</f>
        <v>0</v>
      </c>
      <c r="L182" s="228"/>
      <c r="M182" s="43"/>
      <c r="N182" s="229" t="s">
        <v>1</v>
      </c>
      <c r="O182" s="230" t="s">
        <v>40</v>
      </c>
      <c r="P182" s="231">
        <f>I182+J182</f>
        <v>0</v>
      </c>
      <c r="Q182" s="231">
        <f>ROUND(I182*H182,2)</f>
        <v>0</v>
      </c>
      <c r="R182" s="231">
        <f>ROUND(J182*H182,2)</f>
        <v>0</v>
      </c>
      <c r="S182" s="90"/>
      <c r="T182" s="232">
        <f>S182*H182</f>
        <v>0</v>
      </c>
      <c r="U182" s="232">
        <v>0.002</v>
      </c>
      <c r="V182" s="232">
        <f>U182*H182</f>
        <v>0.02</v>
      </c>
      <c r="W182" s="232">
        <v>0</v>
      </c>
      <c r="X182" s="233">
        <f>W182*H182</f>
        <v>0</v>
      </c>
      <c r="Y182" s="37"/>
      <c r="Z182" s="37"/>
      <c r="AA182" s="37"/>
      <c r="AB182" s="37"/>
      <c r="AC182" s="37"/>
      <c r="AD182" s="37"/>
      <c r="AE182" s="37"/>
      <c r="AR182" s="234" t="s">
        <v>133</v>
      </c>
      <c r="AT182" s="234" t="s">
        <v>129</v>
      </c>
      <c r="AU182" s="234" t="s">
        <v>82</v>
      </c>
      <c r="AY182" s="16" t="s">
        <v>127</v>
      </c>
      <c r="BE182" s="235">
        <f>IF(O182="základní",K182,0)</f>
        <v>0</v>
      </c>
      <c r="BF182" s="235">
        <f>IF(O182="snížená",K182,0)</f>
        <v>0</v>
      </c>
      <c r="BG182" s="235">
        <f>IF(O182="zákl. přenesená",K182,0)</f>
        <v>0</v>
      </c>
      <c r="BH182" s="235">
        <f>IF(O182="sníž. přenesená",K182,0)</f>
        <v>0</v>
      </c>
      <c r="BI182" s="235">
        <f>IF(O182="nulová",K182,0)</f>
        <v>0</v>
      </c>
      <c r="BJ182" s="16" t="s">
        <v>82</v>
      </c>
      <c r="BK182" s="235">
        <f>ROUND(P182*H182,2)</f>
        <v>0</v>
      </c>
      <c r="BL182" s="16" t="s">
        <v>133</v>
      </c>
      <c r="BM182" s="234" t="s">
        <v>453</v>
      </c>
    </row>
    <row r="183" s="2" customFormat="1">
      <c r="A183" s="37"/>
      <c r="B183" s="38"/>
      <c r="C183" s="39"/>
      <c r="D183" s="236" t="s">
        <v>135</v>
      </c>
      <c r="E183" s="39"/>
      <c r="F183" s="237" t="s">
        <v>452</v>
      </c>
      <c r="G183" s="39"/>
      <c r="H183" s="39"/>
      <c r="I183" s="238"/>
      <c r="J183" s="238"/>
      <c r="K183" s="39"/>
      <c r="L183" s="39"/>
      <c r="M183" s="43"/>
      <c r="N183" s="239"/>
      <c r="O183" s="240"/>
      <c r="P183" s="90"/>
      <c r="Q183" s="90"/>
      <c r="R183" s="90"/>
      <c r="S183" s="90"/>
      <c r="T183" s="90"/>
      <c r="U183" s="90"/>
      <c r="V183" s="90"/>
      <c r="W183" s="90"/>
      <c r="X183" s="91"/>
      <c r="Y183" s="37"/>
      <c r="Z183" s="37"/>
      <c r="AA183" s="37"/>
      <c r="AB183" s="37"/>
      <c r="AC183" s="37"/>
      <c r="AD183" s="37"/>
      <c r="AE183" s="37"/>
      <c r="AT183" s="16" t="s">
        <v>135</v>
      </c>
      <c r="AU183" s="16" t="s">
        <v>82</v>
      </c>
    </row>
    <row r="184" s="2" customFormat="1" ht="21.75" customHeight="1">
      <c r="A184" s="37"/>
      <c r="B184" s="38"/>
      <c r="C184" s="221" t="s">
        <v>346</v>
      </c>
      <c r="D184" s="221" t="s">
        <v>129</v>
      </c>
      <c r="E184" s="222" t="s">
        <v>454</v>
      </c>
      <c r="F184" s="223" t="s">
        <v>455</v>
      </c>
      <c r="G184" s="224" t="s">
        <v>442</v>
      </c>
      <c r="H184" s="225">
        <v>10</v>
      </c>
      <c r="I184" s="226"/>
      <c r="J184" s="226"/>
      <c r="K184" s="227">
        <f>ROUND(P184*H184,2)</f>
        <v>0</v>
      </c>
      <c r="L184" s="228"/>
      <c r="M184" s="43"/>
      <c r="N184" s="229" t="s">
        <v>1</v>
      </c>
      <c r="O184" s="230" t="s">
        <v>40</v>
      </c>
      <c r="P184" s="231">
        <f>I184+J184</f>
        <v>0</v>
      </c>
      <c r="Q184" s="231">
        <f>ROUND(I184*H184,2)</f>
        <v>0</v>
      </c>
      <c r="R184" s="231">
        <f>ROUND(J184*H184,2)</f>
        <v>0</v>
      </c>
      <c r="S184" s="90"/>
      <c r="T184" s="232">
        <f>S184*H184</f>
        <v>0</v>
      </c>
      <c r="U184" s="232">
        <v>0.002</v>
      </c>
      <c r="V184" s="232">
        <f>U184*H184</f>
        <v>0.02</v>
      </c>
      <c r="W184" s="232">
        <v>0</v>
      </c>
      <c r="X184" s="233">
        <f>W184*H184</f>
        <v>0</v>
      </c>
      <c r="Y184" s="37"/>
      <c r="Z184" s="37"/>
      <c r="AA184" s="37"/>
      <c r="AB184" s="37"/>
      <c r="AC184" s="37"/>
      <c r="AD184" s="37"/>
      <c r="AE184" s="37"/>
      <c r="AR184" s="234" t="s">
        <v>133</v>
      </c>
      <c r="AT184" s="234" t="s">
        <v>129</v>
      </c>
      <c r="AU184" s="234" t="s">
        <v>82</v>
      </c>
      <c r="AY184" s="16" t="s">
        <v>127</v>
      </c>
      <c r="BE184" s="235">
        <f>IF(O184="základní",K184,0)</f>
        <v>0</v>
      </c>
      <c r="BF184" s="235">
        <f>IF(O184="snížená",K184,0)</f>
        <v>0</v>
      </c>
      <c r="BG184" s="235">
        <f>IF(O184="zákl. přenesená",K184,0)</f>
        <v>0</v>
      </c>
      <c r="BH184" s="235">
        <f>IF(O184="sníž. přenesená",K184,0)</f>
        <v>0</v>
      </c>
      <c r="BI184" s="235">
        <f>IF(O184="nulová",K184,0)</f>
        <v>0</v>
      </c>
      <c r="BJ184" s="16" t="s">
        <v>82</v>
      </c>
      <c r="BK184" s="235">
        <f>ROUND(P184*H184,2)</f>
        <v>0</v>
      </c>
      <c r="BL184" s="16" t="s">
        <v>133</v>
      </c>
      <c r="BM184" s="234" t="s">
        <v>456</v>
      </c>
    </row>
    <row r="185" s="2" customFormat="1">
      <c r="A185" s="37"/>
      <c r="B185" s="38"/>
      <c r="C185" s="39"/>
      <c r="D185" s="236" t="s">
        <v>135</v>
      </c>
      <c r="E185" s="39"/>
      <c r="F185" s="237" t="s">
        <v>455</v>
      </c>
      <c r="G185" s="39"/>
      <c r="H185" s="39"/>
      <c r="I185" s="238"/>
      <c r="J185" s="238"/>
      <c r="K185" s="39"/>
      <c r="L185" s="39"/>
      <c r="M185" s="43"/>
      <c r="N185" s="239"/>
      <c r="O185" s="240"/>
      <c r="P185" s="90"/>
      <c r="Q185" s="90"/>
      <c r="R185" s="90"/>
      <c r="S185" s="90"/>
      <c r="T185" s="90"/>
      <c r="U185" s="90"/>
      <c r="V185" s="90"/>
      <c r="W185" s="90"/>
      <c r="X185" s="91"/>
      <c r="Y185" s="37"/>
      <c r="Z185" s="37"/>
      <c r="AA185" s="37"/>
      <c r="AB185" s="37"/>
      <c r="AC185" s="37"/>
      <c r="AD185" s="37"/>
      <c r="AE185" s="37"/>
      <c r="AT185" s="16" t="s">
        <v>135</v>
      </c>
      <c r="AU185" s="16" t="s">
        <v>82</v>
      </c>
    </row>
    <row r="186" s="2" customFormat="1" ht="44.25" customHeight="1">
      <c r="A186" s="37"/>
      <c r="B186" s="38"/>
      <c r="C186" s="221" t="s">
        <v>350</v>
      </c>
      <c r="D186" s="221" t="s">
        <v>129</v>
      </c>
      <c r="E186" s="222" t="s">
        <v>457</v>
      </c>
      <c r="F186" s="223" t="s">
        <v>458</v>
      </c>
      <c r="G186" s="224" t="s">
        <v>459</v>
      </c>
      <c r="H186" s="225">
        <v>1</v>
      </c>
      <c r="I186" s="226"/>
      <c r="J186" s="226"/>
      <c r="K186" s="227">
        <f>ROUND(P186*H186,2)</f>
        <v>0</v>
      </c>
      <c r="L186" s="228"/>
      <c r="M186" s="43"/>
      <c r="N186" s="229" t="s">
        <v>1</v>
      </c>
      <c r="O186" s="230" t="s">
        <v>40</v>
      </c>
      <c r="P186" s="231">
        <f>I186+J186</f>
        <v>0</v>
      </c>
      <c r="Q186" s="231">
        <f>ROUND(I186*H186,2)</f>
        <v>0</v>
      </c>
      <c r="R186" s="231">
        <f>ROUND(J186*H186,2)</f>
        <v>0</v>
      </c>
      <c r="S186" s="90"/>
      <c r="T186" s="232">
        <f>S186*H186</f>
        <v>0</v>
      </c>
      <c r="U186" s="232">
        <v>0.01</v>
      </c>
      <c r="V186" s="232">
        <f>U186*H186</f>
        <v>0.01</v>
      </c>
      <c r="W186" s="232">
        <v>0</v>
      </c>
      <c r="X186" s="233">
        <f>W186*H186</f>
        <v>0</v>
      </c>
      <c r="Y186" s="37"/>
      <c r="Z186" s="37"/>
      <c r="AA186" s="37"/>
      <c r="AB186" s="37"/>
      <c r="AC186" s="37"/>
      <c r="AD186" s="37"/>
      <c r="AE186" s="37"/>
      <c r="AR186" s="234" t="s">
        <v>133</v>
      </c>
      <c r="AT186" s="234" t="s">
        <v>129</v>
      </c>
      <c r="AU186" s="234" t="s">
        <v>82</v>
      </c>
      <c r="AY186" s="16" t="s">
        <v>127</v>
      </c>
      <c r="BE186" s="235">
        <f>IF(O186="základní",K186,0)</f>
        <v>0</v>
      </c>
      <c r="BF186" s="235">
        <f>IF(O186="snížená",K186,0)</f>
        <v>0</v>
      </c>
      <c r="BG186" s="235">
        <f>IF(O186="zákl. přenesená",K186,0)</f>
        <v>0</v>
      </c>
      <c r="BH186" s="235">
        <f>IF(O186="sníž. přenesená",K186,0)</f>
        <v>0</v>
      </c>
      <c r="BI186" s="235">
        <f>IF(O186="nulová",K186,0)</f>
        <v>0</v>
      </c>
      <c r="BJ186" s="16" t="s">
        <v>82</v>
      </c>
      <c r="BK186" s="235">
        <f>ROUND(P186*H186,2)</f>
        <v>0</v>
      </c>
      <c r="BL186" s="16" t="s">
        <v>133</v>
      </c>
      <c r="BM186" s="234" t="s">
        <v>460</v>
      </c>
    </row>
    <row r="187" s="2" customFormat="1">
      <c r="A187" s="37"/>
      <c r="B187" s="38"/>
      <c r="C187" s="39"/>
      <c r="D187" s="236" t="s">
        <v>135</v>
      </c>
      <c r="E187" s="39"/>
      <c r="F187" s="237" t="s">
        <v>458</v>
      </c>
      <c r="G187" s="39"/>
      <c r="H187" s="39"/>
      <c r="I187" s="238"/>
      <c r="J187" s="238"/>
      <c r="K187" s="39"/>
      <c r="L187" s="39"/>
      <c r="M187" s="43"/>
      <c r="N187" s="239"/>
      <c r="O187" s="240"/>
      <c r="P187" s="90"/>
      <c r="Q187" s="90"/>
      <c r="R187" s="90"/>
      <c r="S187" s="90"/>
      <c r="T187" s="90"/>
      <c r="U187" s="90"/>
      <c r="V187" s="90"/>
      <c r="W187" s="90"/>
      <c r="X187" s="91"/>
      <c r="Y187" s="37"/>
      <c r="Z187" s="37"/>
      <c r="AA187" s="37"/>
      <c r="AB187" s="37"/>
      <c r="AC187" s="37"/>
      <c r="AD187" s="37"/>
      <c r="AE187" s="37"/>
      <c r="AT187" s="16" t="s">
        <v>135</v>
      </c>
      <c r="AU187" s="16" t="s">
        <v>82</v>
      </c>
    </row>
    <row r="188" s="2" customFormat="1" ht="21.75" customHeight="1">
      <c r="A188" s="37"/>
      <c r="B188" s="38"/>
      <c r="C188" s="221" t="s">
        <v>461</v>
      </c>
      <c r="D188" s="221" t="s">
        <v>129</v>
      </c>
      <c r="E188" s="222" t="s">
        <v>462</v>
      </c>
      <c r="F188" s="223" t="s">
        <v>463</v>
      </c>
      <c r="G188" s="224" t="s">
        <v>464</v>
      </c>
      <c r="H188" s="225">
        <v>25</v>
      </c>
      <c r="I188" s="226"/>
      <c r="J188" s="226"/>
      <c r="K188" s="227">
        <f>ROUND(P188*H188,2)</f>
        <v>0</v>
      </c>
      <c r="L188" s="228"/>
      <c r="M188" s="43"/>
      <c r="N188" s="229" t="s">
        <v>1</v>
      </c>
      <c r="O188" s="230" t="s">
        <v>40</v>
      </c>
      <c r="P188" s="231">
        <f>I188+J188</f>
        <v>0</v>
      </c>
      <c r="Q188" s="231">
        <f>ROUND(I188*H188,2)</f>
        <v>0</v>
      </c>
      <c r="R188" s="231">
        <f>ROUND(J188*H188,2)</f>
        <v>0</v>
      </c>
      <c r="S188" s="90"/>
      <c r="T188" s="232">
        <f>S188*H188</f>
        <v>0</v>
      </c>
      <c r="U188" s="232">
        <v>0.001</v>
      </c>
      <c r="V188" s="232">
        <f>U188*H188</f>
        <v>0.025000000000000001</v>
      </c>
      <c r="W188" s="232">
        <v>0</v>
      </c>
      <c r="X188" s="233">
        <f>W188*H188</f>
        <v>0</v>
      </c>
      <c r="Y188" s="37"/>
      <c r="Z188" s="37"/>
      <c r="AA188" s="37"/>
      <c r="AB188" s="37"/>
      <c r="AC188" s="37"/>
      <c r="AD188" s="37"/>
      <c r="AE188" s="37"/>
      <c r="AR188" s="234" t="s">
        <v>133</v>
      </c>
      <c r="AT188" s="234" t="s">
        <v>129</v>
      </c>
      <c r="AU188" s="234" t="s">
        <v>82</v>
      </c>
      <c r="AY188" s="16" t="s">
        <v>127</v>
      </c>
      <c r="BE188" s="235">
        <f>IF(O188="základní",K188,0)</f>
        <v>0</v>
      </c>
      <c r="BF188" s="235">
        <f>IF(O188="snížená",K188,0)</f>
        <v>0</v>
      </c>
      <c r="BG188" s="235">
        <f>IF(O188="zákl. přenesená",K188,0)</f>
        <v>0</v>
      </c>
      <c r="BH188" s="235">
        <f>IF(O188="sníž. přenesená",K188,0)</f>
        <v>0</v>
      </c>
      <c r="BI188" s="235">
        <f>IF(O188="nulová",K188,0)</f>
        <v>0</v>
      </c>
      <c r="BJ188" s="16" t="s">
        <v>82</v>
      </c>
      <c r="BK188" s="235">
        <f>ROUND(P188*H188,2)</f>
        <v>0</v>
      </c>
      <c r="BL188" s="16" t="s">
        <v>133</v>
      </c>
      <c r="BM188" s="234" t="s">
        <v>465</v>
      </c>
    </row>
    <row r="189" s="2" customFormat="1">
      <c r="A189" s="37"/>
      <c r="B189" s="38"/>
      <c r="C189" s="39"/>
      <c r="D189" s="236" t="s">
        <v>135</v>
      </c>
      <c r="E189" s="39"/>
      <c r="F189" s="237" t="s">
        <v>463</v>
      </c>
      <c r="G189" s="39"/>
      <c r="H189" s="39"/>
      <c r="I189" s="238"/>
      <c r="J189" s="238"/>
      <c r="K189" s="39"/>
      <c r="L189" s="39"/>
      <c r="M189" s="43"/>
      <c r="N189" s="239"/>
      <c r="O189" s="240"/>
      <c r="P189" s="90"/>
      <c r="Q189" s="90"/>
      <c r="R189" s="90"/>
      <c r="S189" s="90"/>
      <c r="T189" s="90"/>
      <c r="U189" s="90"/>
      <c r="V189" s="90"/>
      <c r="W189" s="90"/>
      <c r="X189" s="91"/>
      <c r="Y189" s="37"/>
      <c r="Z189" s="37"/>
      <c r="AA189" s="37"/>
      <c r="AB189" s="37"/>
      <c r="AC189" s="37"/>
      <c r="AD189" s="37"/>
      <c r="AE189" s="37"/>
      <c r="AT189" s="16" t="s">
        <v>135</v>
      </c>
      <c r="AU189" s="16" t="s">
        <v>82</v>
      </c>
    </row>
    <row r="190" s="2" customFormat="1" ht="16.5" customHeight="1">
      <c r="A190" s="37"/>
      <c r="B190" s="38"/>
      <c r="C190" s="221" t="s">
        <v>466</v>
      </c>
      <c r="D190" s="221" t="s">
        <v>129</v>
      </c>
      <c r="E190" s="222" t="s">
        <v>467</v>
      </c>
      <c r="F190" s="223" t="s">
        <v>468</v>
      </c>
      <c r="G190" s="224" t="s">
        <v>442</v>
      </c>
      <c r="H190" s="225">
        <v>12</v>
      </c>
      <c r="I190" s="226"/>
      <c r="J190" s="226"/>
      <c r="K190" s="227">
        <f>ROUND(P190*H190,2)</f>
        <v>0</v>
      </c>
      <c r="L190" s="228"/>
      <c r="M190" s="43"/>
      <c r="N190" s="229" t="s">
        <v>1</v>
      </c>
      <c r="O190" s="230" t="s">
        <v>40</v>
      </c>
      <c r="P190" s="231">
        <f>I190+J190</f>
        <v>0</v>
      </c>
      <c r="Q190" s="231">
        <f>ROUND(I190*H190,2)</f>
        <v>0</v>
      </c>
      <c r="R190" s="231">
        <f>ROUND(J190*H190,2)</f>
        <v>0</v>
      </c>
      <c r="S190" s="90"/>
      <c r="T190" s="232">
        <f>S190*H190</f>
        <v>0</v>
      </c>
      <c r="U190" s="232">
        <v>0.002</v>
      </c>
      <c r="V190" s="232">
        <f>U190*H190</f>
        <v>0.024</v>
      </c>
      <c r="W190" s="232">
        <v>0</v>
      </c>
      <c r="X190" s="233">
        <f>W190*H190</f>
        <v>0</v>
      </c>
      <c r="Y190" s="37"/>
      <c r="Z190" s="37"/>
      <c r="AA190" s="37"/>
      <c r="AB190" s="37"/>
      <c r="AC190" s="37"/>
      <c r="AD190" s="37"/>
      <c r="AE190" s="37"/>
      <c r="AR190" s="234" t="s">
        <v>133</v>
      </c>
      <c r="AT190" s="234" t="s">
        <v>129</v>
      </c>
      <c r="AU190" s="234" t="s">
        <v>82</v>
      </c>
      <c r="AY190" s="16" t="s">
        <v>127</v>
      </c>
      <c r="BE190" s="235">
        <f>IF(O190="základní",K190,0)</f>
        <v>0</v>
      </c>
      <c r="BF190" s="235">
        <f>IF(O190="snížená",K190,0)</f>
        <v>0</v>
      </c>
      <c r="BG190" s="235">
        <f>IF(O190="zákl. přenesená",K190,0)</f>
        <v>0</v>
      </c>
      <c r="BH190" s="235">
        <f>IF(O190="sníž. přenesená",K190,0)</f>
        <v>0</v>
      </c>
      <c r="BI190" s="235">
        <f>IF(O190="nulová",K190,0)</f>
        <v>0</v>
      </c>
      <c r="BJ190" s="16" t="s">
        <v>82</v>
      </c>
      <c r="BK190" s="235">
        <f>ROUND(P190*H190,2)</f>
        <v>0</v>
      </c>
      <c r="BL190" s="16" t="s">
        <v>133</v>
      </c>
      <c r="BM190" s="234" t="s">
        <v>469</v>
      </c>
    </row>
    <row r="191" s="2" customFormat="1">
      <c r="A191" s="37"/>
      <c r="B191" s="38"/>
      <c r="C191" s="39"/>
      <c r="D191" s="236" t="s">
        <v>135</v>
      </c>
      <c r="E191" s="39"/>
      <c r="F191" s="237" t="s">
        <v>468</v>
      </c>
      <c r="G191" s="39"/>
      <c r="H191" s="39"/>
      <c r="I191" s="238"/>
      <c r="J191" s="238"/>
      <c r="K191" s="39"/>
      <c r="L191" s="39"/>
      <c r="M191" s="43"/>
      <c r="N191" s="239"/>
      <c r="O191" s="240"/>
      <c r="P191" s="90"/>
      <c r="Q191" s="90"/>
      <c r="R191" s="90"/>
      <c r="S191" s="90"/>
      <c r="T191" s="90"/>
      <c r="U191" s="90"/>
      <c r="V191" s="90"/>
      <c r="W191" s="90"/>
      <c r="X191" s="91"/>
      <c r="Y191" s="37"/>
      <c r="Z191" s="37"/>
      <c r="AA191" s="37"/>
      <c r="AB191" s="37"/>
      <c r="AC191" s="37"/>
      <c r="AD191" s="37"/>
      <c r="AE191" s="37"/>
      <c r="AT191" s="16" t="s">
        <v>135</v>
      </c>
      <c r="AU191" s="16" t="s">
        <v>82</v>
      </c>
    </row>
    <row r="192" s="2" customFormat="1" ht="24.15" customHeight="1">
      <c r="A192" s="37"/>
      <c r="B192" s="38"/>
      <c r="C192" s="221" t="s">
        <v>470</v>
      </c>
      <c r="D192" s="221" t="s">
        <v>129</v>
      </c>
      <c r="E192" s="222" t="s">
        <v>471</v>
      </c>
      <c r="F192" s="223" t="s">
        <v>472</v>
      </c>
      <c r="G192" s="224" t="s">
        <v>459</v>
      </c>
      <c r="H192" s="225">
        <v>6</v>
      </c>
      <c r="I192" s="226"/>
      <c r="J192" s="226"/>
      <c r="K192" s="227">
        <f>ROUND(P192*H192,2)</f>
        <v>0</v>
      </c>
      <c r="L192" s="228"/>
      <c r="M192" s="43"/>
      <c r="N192" s="229" t="s">
        <v>1</v>
      </c>
      <c r="O192" s="230" t="s">
        <v>40</v>
      </c>
      <c r="P192" s="231">
        <f>I192+J192</f>
        <v>0</v>
      </c>
      <c r="Q192" s="231">
        <f>ROUND(I192*H192,2)</f>
        <v>0</v>
      </c>
      <c r="R192" s="231">
        <f>ROUND(J192*H192,2)</f>
        <v>0</v>
      </c>
      <c r="S192" s="90"/>
      <c r="T192" s="232">
        <f>S192*H192</f>
        <v>0</v>
      </c>
      <c r="U192" s="232">
        <v>0.01</v>
      </c>
      <c r="V192" s="232">
        <f>U192*H192</f>
        <v>0.059999999999999998</v>
      </c>
      <c r="W192" s="232">
        <v>0</v>
      </c>
      <c r="X192" s="233">
        <f>W192*H192</f>
        <v>0</v>
      </c>
      <c r="Y192" s="37"/>
      <c r="Z192" s="37"/>
      <c r="AA192" s="37"/>
      <c r="AB192" s="37"/>
      <c r="AC192" s="37"/>
      <c r="AD192" s="37"/>
      <c r="AE192" s="37"/>
      <c r="AR192" s="234" t="s">
        <v>133</v>
      </c>
      <c r="AT192" s="234" t="s">
        <v>129</v>
      </c>
      <c r="AU192" s="234" t="s">
        <v>82</v>
      </c>
      <c r="AY192" s="16" t="s">
        <v>127</v>
      </c>
      <c r="BE192" s="235">
        <f>IF(O192="základní",K192,0)</f>
        <v>0</v>
      </c>
      <c r="BF192" s="235">
        <f>IF(O192="snížená",K192,0)</f>
        <v>0</v>
      </c>
      <c r="BG192" s="235">
        <f>IF(O192="zákl. přenesená",K192,0)</f>
        <v>0</v>
      </c>
      <c r="BH192" s="235">
        <f>IF(O192="sníž. přenesená",K192,0)</f>
        <v>0</v>
      </c>
      <c r="BI192" s="235">
        <f>IF(O192="nulová",K192,0)</f>
        <v>0</v>
      </c>
      <c r="BJ192" s="16" t="s">
        <v>82</v>
      </c>
      <c r="BK192" s="235">
        <f>ROUND(P192*H192,2)</f>
        <v>0</v>
      </c>
      <c r="BL192" s="16" t="s">
        <v>133</v>
      </c>
      <c r="BM192" s="234" t="s">
        <v>473</v>
      </c>
    </row>
    <row r="193" s="2" customFormat="1">
      <c r="A193" s="37"/>
      <c r="B193" s="38"/>
      <c r="C193" s="39"/>
      <c r="D193" s="236" t="s">
        <v>135</v>
      </c>
      <c r="E193" s="39"/>
      <c r="F193" s="237" t="s">
        <v>472</v>
      </c>
      <c r="G193" s="39"/>
      <c r="H193" s="39"/>
      <c r="I193" s="238"/>
      <c r="J193" s="238"/>
      <c r="K193" s="39"/>
      <c r="L193" s="39"/>
      <c r="M193" s="43"/>
      <c r="N193" s="239"/>
      <c r="O193" s="240"/>
      <c r="P193" s="90"/>
      <c r="Q193" s="90"/>
      <c r="R193" s="90"/>
      <c r="S193" s="90"/>
      <c r="T193" s="90"/>
      <c r="U193" s="90"/>
      <c r="V193" s="90"/>
      <c r="W193" s="90"/>
      <c r="X193" s="91"/>
      <c r="Y193" s="37"/>
      <c r="Z193" s="37"/>
      <c r="AA193" s="37"/>
      <c r="AB193" s="37"/>
      <c r="AC193" s="37"/>
      <c r="AD193" s="37"/>
      <c r="AE193" s="37"/>
      <c r="AT193" s="16" t="s">
        <v>135</v>
      </c>
      <c r="AU193" s="16" t="s">
        <v>82</v>
      </c>
    </row>
    <row r="194" s="2" customFormat="1" ht="24.15" customHeight="1">
      <c r="A194" s="37"/>
      <c r="B194" s="38"/>
      <c r="C194" s="221" t="s">
        <v>474</v>
      </c>
      <c r="D194" s="221" t="s">
        <v>129</v>
      </c>
      <c r="E194" s="222" t="s">
        <v>475</v>
      </c>
      <c r="F194" s="223" t="s">
        <v>476</v>
      </c>
      <c r="G194" s="224" t="s">
        <v>442</v>
      </c>
      <c r="H194" s="225">
        <v>10</v>
      </c>
      <c r="I194" s="226"/>
      <c r="J194" s="226"/>
      <c r="K194" s="227">
        <f>ROUND(P194*H194,2)</f>
        <v>0</v>
      </c>
      <c r="L194" s="228"/>
      <c r="M194" s="43"/>
      <c r="N194" s="229" t="s">
        <v>1</v>
      </c>
      <c r="O194" s="230" t="s">
        <v>40</v>
      </c>
      <c r="P194" s="231">
        <f>I194+J194</f>
        <v>0</v>
      </c>
      <c r="Q194" s="231">
        <f>ROUND(I194*H194,2)</f>
        <v>0</v>
      </c>
      <c r="R194" s="231">
        <f>ROUND(J194*H194,2)</f>
        <v>0</v>
      </c>
      <c r="S194" s="90"/>
      <c r="T194" s="232">
        <f>S194*H194</f>
        <v>0</v>
      </c>
      <c r="U194" s="232">
        <v>0.002</v>
      </c>
      <c r="V194" s="232">
        <f>U194*H194</f>
        <v>0.02</v>
      </c>
      <c r="W194" s="232">
        <v>0</v>
      </c>
      <c r="X194" s="233">
        <f>W194*H194</f>
        <v>0</v>
      </c>
      <c r="Y194" s="37"/>
      <c r="Z194" s="37"/>
      <c r="AA194" s="37"/>
      <c r="AB194" s="37"/>
      <c r="AC194" s="37"/>
      <c r="AD194" s="37"/>
      <c r="AE194" s="37"/>
      <c r="AR194" s="234" t="s">
        <v>133</v>
      </c>
      <c r="AT194" s="234" t="s">
        <v>129</v>
      </c>
      <c r="AU194" s="234" t="s">
        <v>82</v>
      </c>
      <c r="AY194" s="16" t="s">
        <v>127</v>
      </c>
      <c r="BE194" s="235">
        <f>IF(O194="základní",K194,0)</f>
        <v>0</v>
      </c>
      <c r="BF194" s="235">
        <f>IF(O194="snížená",K194,0)</f>
        <v>0</v>
      </c>
      <c r="BG194" s="235">
        <f>IF(O194="zákl. přenesená",K194,0)</f>
        <v>0</v>
      </c>
      <c r="BH194" s="235">
        <f>IF(O194="sníž. přenesená",K194,0)</f>
        <v>0</v>
      </c>
      <c r="BI194" s="235">
        <f>IF(O194="nulová",K194,0)</f>
        <v>0</v>
      </c>
      <c r="BJ194" s="16" t="s">
        <v>82</v>
      </c>
      <c r="BK194" s="235">
        <f>ROUND(P194*H194,2)</f>
        <v>0</v>
      </c>
      <c r="BL194" s="16" t="s">
        <v>133</v>
      </c>
      <c r="BM194" s="234" t="s">
        <v>477</v>
      </c>
    </row>
    <row r="195" s="2" customFormat="1">
      <c r="A195" s="37"/>
      <c r="B195" s="38"/>
      <c r="C195" s="39"/>
      <c r="D195" s="236" t="s">
        <v>135</v>
      </c>
      <c r="E195" s="39"/>
      <c r="F195" s="237" t="s">
        <v>476</v>
      </c>
      <c r="G195" s="39"/>
      <c r="H195" s="39"/>
      <c r="I195" s="238"/>
      <c r="J195" s="238"/>
      <c r="K195" s="39"/>
      <c r="L195" s="39"/>
      <c r="M195" s="43"/>
      <c r="N195" s="239"/>
      <c r="O195" s="240"/>
      <c r="P195" s="90"/>
      <c r="Q195" s="90"/>
      <c r="R195" s="90"/>
      <c r="S195" s="90"/>
      <c r="T195" s="90"/>
      <c r="U195" s="90"/>
      <c r="V195" s="90"/>
      <c r="W195" s="90"/>
      <c r="X195" s="91"/>
      <c r="Y195" s="37"/>
      <c r="Z195" s="37"/>
      <c r="AA195" s="37"/>
      <c r="AB195" s="37"/>
      <c r="AC195" s="37"/>
      <c r="AD195" s="37"/>
      <c r="AE195" s="37"/>
      <c r="AT195" s="16" t="s">
        <v>135</v>
      </c>
      <c r="AU195" s="16" t="s">
        <v>82</v>
      </c>
    </row>
    <row r="196" s="12" customFormat="1" ht="22.8" customHeight="1">
      <c r="A196" s="12"/>
      <c r="B196" s="204"/>
      <c r="C196" s="205"/>
      <c r="D196" s="206" t="s">
        <v>76</v>
      </c>
      <c r="E196" s="219" t="s">
        <v>478</v>
      </c>
      <c r="F196" s="219" t="s">
        <v>479</v>
      </c>
      <c r="G196" s="205"/>
      <c r="H196" s="205"/>
      <c r="I196" s="208"/>
      <c r="J196" s="208"/>
      <c r="K196" s="220">
        <f>BK196</f>
        <v>0</v>
      </c>
      <c r="L196" s="205"/>
      <c r="M196" s="210"/>
      <c r="N196" s="211"/>
      <c r="O196" s="212"/>
      <c r="P196" s="212"/>
      <c r="Q196" s="213">
        <f>SUM(Q197:Q222)</f>
        <v>0</v>
      </c>
      <c r="R196" s="213">
        <f>SUM(R197:R222)</f>
        <v>0</v>
      </c>
      <c r="S196" s="212"/>
      <c r="T196" s="214">
        <f>SUM(T197:T222)</f>
        <v>0</v>
      </c>
      <c r="U196" s="212"/>
      <c r="V196" s="214">
        <f>SUM(V197:V222)</f>
        <v>17.75272</v>
      </c>
      <c r="W196" s="212"/>
      <c r="X196" s="215">
        <f>SUM(X197:X222)</f>
        <v>0</v>
      </c>
      <c r="Y196" s="12"/>
      <c r="Z196" s="12"/>
      <c r="AA196" s="12"/>
      <c r="AB196" s="12"/>
      <c r="AC196" s="12"/>
      <c r="AD196" s="12"/>
      <c r="AE196" s="12"/>
      <c r="AR196" s="216" t="s">
        <v>82</v>
      </c>
      <c r="AT196" s="217" t="s">
        <v>76</v>
      </c>
      <c r="AU196" s="217" t="s">
        <v>82</v>
      </c>
      <c r="AY196" s="216" t="s">
        <v>127</v>
      </c>
      <c r="BK196" s="218">
        <f>SUM(BK197:BK222)</f>
        <v>0</v>
      </c>
    </row>
    <row r="197" s="2" customFormat="1" ht="16.5" customHeight="1">
      <c r="A197" s="37"/>
      <c r="B197" s="38"/>
      <c r="C197" s="221" t="s">
        <v>480</v>
      </c>
      <c r="D197" s="221" t="s">
        <v>129</v>
      </c>
      <c r="E197" s="222" t="s">
        <v>481</v>
      </c>
      <c r="F197" s="223" t="s">
        <v>482</v>
      </c>
      <c r="G197" s="224" t="s">
        <v>483</v>
      </c>
      <c r="H197" s="225">
        <v>0.29999999999999999</v>
      </c>
      <c r="I197" s="226"/>
      <c r="J197" s="226"/>
      <c r="K197" s="227">
        <f>ROUND(P197*H197,2)</f>
        <v>0</v>
      </c>
      <c r="L197" s="228"/>
      <c r="M197" s="43"/>
      <c r="N197" s="229" t="s">
        <v>1</v>
      </c>
      <c r="O197" s="230" t="s">
        <v>40</v>
      </c>
      <c r="P197" s="231">
        <f>I197+J197</f>
        <v>0</v>
      </c>
      <c r="Q197" s="231">
        <f>ROUND(I197*H197,2)</f>
        <v>0</v>
      </c>
      <c r="R197" s="231">
        <f>ROUND(J197*H197,2)</f>
        <v>0</v>
      </c>
      <c r="S197" s="90"/>
      <c r="T197" s="232">
        <f>S197*H197</f>
        <v>0</v>
      </c>
      <c r="U197" s="232">
        <v>0.001</v>
      </c>
      <c r="V197" s="232">
        <f>U197*H197</f>
        <v>0.00029999999999999997</v>
      </c>
      <c r="W197" s="232">
        <v>0</v>
      </c>
      <c r="X197" s="233">
        <f>W197*H197</f>
        <v>0</v>
      </c>
      <c r="Y197" s="37"/>
      <c r="Z197" s="37"/>
      <c r="AA197" s="37"/>
      <c r="AB197" s="37"/>
      <c r="AC197" s="37"/>
      <c r="AD197" s="37"/>
      <c r="AE197" s="37"/>
      <c r="AR197" s="234" t="s">
        <v>133</v>
      </c>
      <c r="AT197" s="234" t="s">
        <v>129</v>
      </c>
      <c r="AU197" s="234" t="s">
        <v>86</v>
      </c>
      <c r="AY197" s="16" t="s">
        <v>127</v>
      </c>
      <c r="BE197" s="235">
        <f>IF(O197="základní",K197,0)</f>
        <v>0</v>
      </c>
      <c r="BF197" s="235">
        <f>IF(O197="snížená",K197,0)</f>
        <v>0</v>
      </c>
      <c r="BG197" s="235">
        <f>IF(O197="zákl. přenesená",K197,0)</f>
        <v>0</v>
      </c>
      <c r="BH197" s="235">
        <f>IF(O197="sníž. přenesená",K197,0)</f>
        <v>0</v>
      </c>
      <c r="BI197" s="235">
        <f>IF(O197="nulová",K197,0)</f>
        <v>0</v>
      </c>
      <c r="BJ197" s="16" t="s">
        <v>82</v>
      </c>
      <c r="BK197" s="235">
        <f>ROUND(P197*H197,2)</f>
        <v>0</v>
      </c>
      <c r="BL197" s="16" t="s">
        <v>133</v>
      </c>
      <c r="BM197" s="234" t="s">
        <v>86</v>
      </c>
    </row>
    <row r="198" s="2" customFormat="1">
      <c r="A198" s="37"/>
      <c r="B198" s="38"/>
      <c r="C198" s="39"/>
      <c r="D198" s="236" t="s">
        <v>135</v>
      </c>
      <c r="E198" s="39"/>
      <c r="F198" s="237" t="s">
        <v>482</v>
      </c>
      <c r="G198" s="39"/>
      <c r="H198" s="39"/>
      <c r="I198" s="238"/>
      <c r="J198" s="238"/>
      <c r="K198" s="39"/>
      <c r="L198" s="39"/>
      <c r="M198" s="43"/>
      <c r="N198" s="239"/>
      <c r="O198" s="240"/>
      <c r="P198" s="90"/>
      <c r="Q198" s="90"/>
      <c r="R198" s="90"/>
      <c r="S198" s="90"/>
      <c r="T198" s="90"/>
      <c r="U198" s="90"/>
      <c r="V198" s="90"/>
      <c r="W198" s="90"/>
      <c r="X198" s="91"/>
      <c r="Y198" s="37"/>
      <c r="Z198" s="37"/>
      <c r="AA198" s="37"/>
      <c r="AB198" s="37"/>
      <c r="AC198" s="37"/>
      <c r="AD198" s="37"/>
      <c r="AE198" s="37"/>
      <c r="AT198" s="16" t="s">
        <v>135</v>
      </c>
      <c r="AU198" s="16" t="s">
        <v>86</v>
      </c>
    </row>
    <row r="199" s="2" customFormat="1" ht="16.5" customHeight="1">
      <c r="A199" s="37"/>
      <c r="B199" s="38"/>
      <c r="C199" s="221" t="s">
        <v>484</v>
      </c>
      <c r="D199" s="221" t="s">
        <v>129</v>
      </c>
      <c r="E199" s="222" t="s">
        <v>485</v>
      </c>
      <c r="F199" s="223" t="s">
        <v>486</v>
      </c>
      <c r="G199" s="224" t="s">
        <v>483</v>
      </c>
      <c r="H199" s="225">
        <v>1.6000000000000001</v>
      </c>
      <c r="I199" s="226"/>
      <c r="J199" s="226"/>
      <c r="K199" s="227">
        <f>ROUND(P199*H199,2)</f>
        <v>0</v>
      </c>
      <c r="L199" s="228"/>
      <c r="M199" s="43"/>
      <c r="N199" s="229" t="s">
        <v>1</v>
      </c>
      <c r="O199" s="230" t="s">
        <v>40</v>
      </c>
      <c r="P199" s="231">
        <f>I199+J199</f>
        <v>0</v>
      </c>
      <c r="Q199" s="231">
        <f>ROUND(I199*H199,2)</f>
        <v>0</v>
      </c>
      <c r="R199" s="231">
        <f>ROUND(J199*H199,2)</f>
        <v>0</v>
      </c>
      <c r="S199" s="90"/>
      <c r="T199" s="232">
        <f>S199*H199</f>
        <v>0</v>
      </c>
      <c r="U199" s="232">
        <v>0.001</v>
      </c>
      <c r="V199" s="232">
        <f>U199*H199</f>
        <v>0.0016000000000000001</v>
      </c>
      <c r="W199" s="232">
        <v>0</v>
      </c>
      <c r="X199" s="233">
        <f>W199*H199</f>
        <v>0</v>
      </c>
      <c r="Y199" s="37"/>
      <c r="Z199" s="37"/>
      <c r="AA199" s="37"/>
      <c r="AB199" s="37"/>
      <c r="AC199" s="37"/>
      <c r="AD199" s="37"/>
      <c r="AE199" s="37"/>
      <c r="AR199" s="234" t="s">
        <v>133</v>
      </c>
      <c r="AT199" s="234" t="s">
        <v>129</v>
      </c>
      <c r="AU199" s="234" t="s">
        <v>86</v>
      </c>
      <c r="AY199" s="16" t="s">
        <v>127</v>
      </c>
      <c r="BE199" s="235">
        <f>IF(O199="základní",K199,0)</f>
        <v>0</v>
      </c>
      <c r="BF199" s="235">
        <f>IF(O199="snížená",K199,0)</f>
        <v>0</v>
      </c>
      <c r="BG199" s="235">
        <f>IF(O199="zákl. přenesená",K199,0)</f>
        <v>0</v>
      </c>
      <c r="BH199" s="235">
        <f>IF(O199="sníž. přenesená",K199,0)</f>
        <v>0</v>
      </c>
      <c r="BI199" s="235">
        <f>IF(O199="nulová",K199,0)</f>
        <v>0</v>
      </c>
      <c r="BJ199" s="16" t="s">
        <v>82</v>
      </c>
      <c r="BK199" s="235">
        <f>ROUND(P199*H199,2)</f>
        <v>0</v>
      </c>
      <c r="BL199" s="16" t="s">
        <v>133</v>
      </c>
      <c r="BM199" s="234" t="s">
        <v>133</v>
      </c>
    </row>
    <row r="200" s="2" customFormat="1">
      <c r="A200" s="37"/>
      <c r="B200" s="38"/>
      <c r="C200" s="39"/>
      <c r="D200" s="236" t="s">
        <v>135</v>
      </c>
      <c r="E200" s="39"/>
      <c r="F200" s="237" t="s">
        <v>486</v>
      </c>
      <c r="G200" s="39"/>
      <c r="H200" s="39"/>
      <c r="I200" s="238"/>
      <c r="J200" s="238"/>
      <c r="K200" s="39"/>
      <c r="L200" s="39"/>
      <c r="M200" s="43"/>
      <c r="N200" s="239"/>
      <c r="O200" s="240"/>
      <c r="P200" s="90"/>
      <c r="Q200" s="90"/>
      <c r="R200" s="90"/>
      <c r="S200" s="90"/>
      <c r="T200" s="90"/>
      <c r="U200" s="90"/>
      <c r="V200" s="90"/>
      <c r="W200" s="90"/>
      <c r="X200" s="91"/>
      <c r="Y200" s="37"/>
      <c r="Z200" s="37"/>
      <c r="AA200" s="37"/>
      <c r="AB200" s="37"/>
      <c r="AC200" s="37"/>
      <c r="AD200" s="37"/>
      <c r="AE200" s="37"/>
      <c r="AT200" s="16" t="s">
        <v>135</v>
      </c>
      <c r="AU200" s="16" t="s">
        <v>86</v>
      </c>
    </row>
    <row r="201" s="2" customFormat="1" ht="24.15" customHeight="1">
      <c r="A201" s="37"/>
      <c r="B201" s="38"/>
      <c r="C201" s="221" t="s">
        <v>487</v>
      </c>
      <c r="D201" s="221" t="s">
        <v>129</v>
      </c>
      <c r="E201" s="222" t="s">
        <v>488</v>
      </c>
      <c r="F201" s="223" t="s">
        <v>489</v>
      </c>
      <c r="G201" s="224" t="s">
        <v>167</v>
      </c>
      <c r="H201" s="225">
        <v>1.6799999999999999</v>
      </c>
      <c r="I201" s="226"/>
      <c r="J201" s="226"/>
      <c r="K201" s="227">
        <f>ROUND(P201*H201,2)</f>
        <v>0</v>
      </c>
      <c r="L201" s="228"/>
      <c r="M201" s="43"/>
      <c r="N201" s="229" t="s">
        <v>1</v>
      </c>
      <c r="O201" s="230" t="s">
        <v>40</v>
      </c>
      <c r="P201" s="231">
        <f>I201+J201</f>
        <v>0</v>
      </c>
      <c r="Q201" s="231">
        <f>ROUND(I201*H201,2)</f>
        <v>0</v>
      </c>
      <c r="R201" s="231">
        <f>ROUND(J201*H201,2)</f>
        <v>0</v>
      </c>
      <c r="S201" s="90"/>
      <c r="T201" s="232">
        <f>S201*H201</f>
        <v>0</v>
      </c>
      <c r="U201" s="232">
        <v>1</v>
      </c>
      <c r="V201" s="232">
        <f>U201*H201</f>
        <v>1.6799999999999999</v>
      </c>
      <c r="W201" s="232">
        <v>0</v>
      </c>
      <c r="X201" s="233">
        <f>W201*H201</f>
        <v>0</v>
      </c>
      <c r="Y201" s="37"/>
      <c r="Z201" s="37"/>
      <c r="AA201" s="37"/>
      <c r="AB201" s="37"/>
      <c r="AC201" s="37"/>
      <c r="AD201" s="37"/>
      <c r="AE201" s="37"/>
      <c r="AR201" s="234" t="s">
        <v>133</v>
      </c>
      <c r="AT201" s="234" t="s">
        <v>129</v>
      </c>
      <c r="AU201" s="234" t="s">
        <v>86</v>
      </c>
      <c r="AY201" s="16" t="s">
        <v>127</v>
      </c>
      <c r="BE201" s="235">
        <f>IF(O201="základní",K201,0)</f>
        <v>0</v>
      </c>
      <c r="BF201" s="235">
        <f>IF(O201="snížená",K201,0)</f>
        <v>0</v>
      </c>
      <c r="BG201" s="235">
        <f>IF(O201="zákl. přenesená",K201,0)</f>
        <v>0</v>
      </c>
      <c r="BH201" s="235">
        <f>IF(O201="sníž. přenesená",K201,0)</f>
        <v>0</v>
      </c>
      <c r="BI201" s="235">
        <f>IF(O201="nulová",K201,0)</f>
        <v>0</v>
      </c>
      <c r="BJ201" s="16" t="s">
        <v>82</v>
      </c>
      <c r="BK201" s="235">
        <f>ROUND(P201*H201,2)</f>
        <v>0</v>
      </c>
      <c r="BL201" s="16" t="s">
        <v>133</v>
      </c>
      <c r="BM201" s="234" t="s">
        <v>155</v>
      </c>
    </row>
    <row r="202" s="2" customFormat="1">
      <c r="A202" s="37"/>
      <c r="B202" s="38"/>
      <c r="C202" s="39"/>
      <c r="D202" s="236" t="s">
        <v>135</v>
      </c>
      <c r="E202" s="39"/>
      <c r="F202" s="237" t="s">
        <v>489</v>
      </c>
      <c r="G202" s="39"/>
      <c r="H202" s="39"/>
      <c r="I202" s="238"/>
      <c r="J202" s="238"/>
      <c r="K202" s="39"/>
      <c r="L202" s="39"/>
      <c r="M202" s="43"/>
      <c r="N202" s="239"/>
      <c r="O202" s="240"/>
      <c r="P202" s="90"/>
      <c r="Q202" s="90"/>
      <c r="R202" s="90"/>
      <c r="S202" s="90"/>
      <c r="T202" s="90"/>
      <c r="U202" s="90"/>
      <c r="V202" s="90"/>
      <c r="W202" s="90"/>
      <c r="X202" s="91"/>
      <c r="Y202" s="37"/>
      <c r="Z202" s="37"/>
      <c r="AA202" s="37"/>
      <c r="AB202" s="37"/>
      <c r="AC202" s="37"/>
      <c r="AD202" s="37"/>
      <c r="AE202" s="37"/>
      <c r="AT202" s="16" t="s">
        <v>135</v>
      </c>
      <c r="AU202" s="16" t="s">
        <v>86</v>
      </c>
    </row>
    <row r="203" s="2" customFormat="1" ht="16.5" customHeight="1">
      <c r="A203" s="37"/>
      <c r="B203" s="38"/>
      <c r="C203" s="221" t="s">
        <v>490</v>
      </c>
      <c r="D203" s="221" t="s">
        <v>129</v>
      </c>
      <c r="E203" s="222" t="s">
        <v>491</v>
      </c>
      <c r="F203" s="223" t="s">
        <v>492</v>
      </c>
      <c r="G203" s="224" t="s">
        <v>365</v>
      </c>
      <c r="H203" s="225">
        <v>1</v>
      </c>
      <c r="I203" s="226"/>
      <c r="J203" s="226"/>
      <c r="K203" s="227">
        <f>ROUND(P203*H203,2)</f>
        <v>0</v>
      </c>
      <c r="L203" s="228"/>
      <c r="M203" s="43"/>
      <c r="N203" s="229" t="s">
        <v>1</v>
      </c>
      <c r="O203" s="230" t="s">
        <v>40</v>
      </c>
      <c r="P203" s="231">
        <f>I203+J203</f>
        <v>0</v>
      </c>
      <c r="Q203" s="231">
        <f>ROUND(I203*H203,2)</f>
        <v>0</v>
      </c>
      <c r="R203" s="231">
        <f>ROUND(J203*H203,2)</f>
        <v>0</v>
      </c>
      <c r="S203" s="90"/>
      <c r="T203" s="232">
        <f>S203*H203</f>
        <v>0</v>
      </c>
      <c r="U203" s="232">
        <v>0.029999999999999999</v>
      </c>
      <c r="V203" s="232">
        <f>U203*H203</f>
        <v>0.029999999999999999</v>
      </c>
      <c r="W203" s="232">
        <v>0</v>
      </c>
      <c r="X203" s="233">
        <f>W203*H203</f>
        <v>0</v>
      </c>
      <c r="Y203" s="37"/>
      <c r="Z203" s="37"/>
      <c r="AA203" s="37"/>
      <c r="AB203" s="37"/>
      <c r="AC203" s="37"/>
      <c r="AD203" s="37"/>
      <c r="AE203" s="37"/>
      <c r="AR203" s="234" t="s">
        <v>133</v>
      </c>
      <c r="AT203" s="234" t="s">
        <v>129</v>
      </c>
      <c r="AU203" s="234" t="s">
        <v>86</v>
      </c>
      <c r="AY203" s="16" t="s">
        <v>127</v>
      </c>
      <c r="BE203" s="235">
        <f>IF(O203="základní",K203,0)</f>
        <v>0</v>
      </c>
      <c r="BF203" s="235">
        <f>IF(O203="snížená",K203,0)</f>
        <v>0</v>
      </c>
      <c r="BG203" s="235">
        <f>IF(O203="zákl. přenesená",K203,0)</f>
        <v>0</v>
      </c>
      <c r="BH203" s="235">
        <f>IF(O203="sníž. přenesená",K203,0)</f>
        <v>0</v>
      </c>
      <c r="BI203" s="235">
        <f>IF(O203="nulová",K203,0)</f>
        <v>0</v>
      </c>
      <c r="BJ203" s="16" t="s">
        <v>82</v>
      </c>
      <c r="BK203" s="235">
        <f>ROUND(P203*H203,2)</f>
        <v>0</v>
      </c>
      <c r="BL203" s="16" t="s">
        <v>133</v>
      </c>
      <c r="BM203" s="234" t="s">
        <v>164</v>
      </c>
    </row>
    <row r="204" s="2" customFormat="1">
      <c r="A204" s="37"/>
      <c r="B204" s="38"/>
      <c r="C204" s="39"/>
      <c r="D204" s="236" t="s">
        <v>135</v>
      </c>
      <c r="E204" s="39"/>
      <c r="F204" s="237" t="s">
        <v>492</v>
      </c>
      <c r="G204" s="39"/>
      <c r="H204" s="39"/>
      <c r="I204" s="238"/>
      <c r="J204" s="238"/>
      <c r="K204" s="39"/>
      <c r="L204" s="39"/>
      <c r="M204" s="43"/>
      <c r="N204" s="239"/>
      <c r="O204" s="240"/>
      <c r="P204" s="90"/>
      <c r="Q204" s="90"/>
      <c r="R204" s="90"/>
      <c r="S204" s="90"/>
      <c r="T204" s="90"/>
      <c r="U204" s="90"/>
      <c r="V204" s="90"/>
      <c r="W204" s="90"/>
      <c r="X204" s="91"/>
      <c r="Y204" s="37"/>
      <c r="Z204" s="37"/>
      <c r="AA204" s="37"/>
      <c r="AB204" s="37"/>
      <c r="AC204" s="37"/>
      <c r="AD204" s="37"/>
      <c r="AE204" s="37"/>
      <c r="AT204" s="16" t="s">
        <v>135</v>
      </c>
      <c r="AU204" s="16" t="s">
        <v>86</v>
      </c>
    </row>
    <row r="205" s="2" customFormat="1" ht="33" customHeight="1">
      <c r="A205" s="37"/>
      <c r="B205" s="38"/>
      <c r="C205" s="221" t="s">
        <v>493</v>
      </c>
      <c r="D205" s="221" t="s">
        <v>129</v>
      </c>
      <c r="E205" s="222" t="s">
        <v>494</v>
      </c>
      <c r="F205" s="223" t="s">
        <v>495</v>
      </c>
      <c r="G205" s="224" t="s">
        <v>496</v>
      </c>
      <c r="H205" s="225">
        <v>2.3199999999999998</v>
      </c>
      <c r="I205" s="226"/>
      <c r="J205" s="226"/>
      <c r="K205" s="227">
        <f>ROUND(P205*H205,2)</f>
        <v>0</v>
      </c>
      <c r="L205" s="228"/>
      <c r="M205" s="43"/>
      <c r="N205" s="229" t="s">
        <v>1</v>
      </c>
      <c r="O205" s="230" t="s">
        <v>40</v>
      </c>
      <c r="P205" s="231">
        <f>I205+J205</f>
        <v>0</v>
      </c>
      <c r="Q205" s="231">
        <f>ROUND(I205*H205,2)</f>
        <v>0</v>
      </c>
      <c r="R205" s="231">
        <f>ROUND(J205*H205,2)</f>
        <v>0</v>
      </c>
      <c r="S205" s="90"/>
      <c r="T205" s="232">
        <f>S205*H205</f>
        <v>0</v>
      </c>
      <c r="U205" s="232">
        <v>0.001</v>
      </c>
      <c r="V205" s="232">
        <f>U205*H205</f>
        <v>0.00232</v>
      </c>
      <c r="W205" s="232">
        <v>0</v>
      </c>
      <c r="X205" s="233">
        <f>W205*H205</f>
        <v>0</v>
      </c>
      <c r="Y205" s="37"/>
      <c r="Z205" s="37"/>
      <c r="AA205" s="37"/>
      <c r="AB205" s="37"/>
      <c r="AC205" s="37"/>
      <c r="AD205" s="37"/>
      <c r="AE205" s="37"/>
      <c r="AR205" s="234" t="s">
        <v>133</v>
      </c>
      <c r="AT205" s="234" t="s">
        <v>129</v>
      </c>
      <c r="AU205" s="234" t="s">
        <v>86</v>
      </c>
      <c r="AY205" s="16" t="s">
        <v>127</v>
      </c>
      <c r="BE205" s="235">
        <f>IF(O205="základní",K205,0)</f>
        <v>0</v>
      </c>
      <c r="BF205" s="235">
        <f>IF(O205="snížená",K205,0)</f>
        <v>0</v>
      </c>
      <c r="BG205" s="235">
        <f>IF(O205="zákl. přenesená",K205,0)</f>
        <v>0</v>
      </c>
      <c r="BH205" s="235">
        <f>IF(O205="sníž. přenesená",K205,0)</f>
        <v>0</v>
      </c>
      <c r="BI205" s="235">
        <f>IF(O205="nulová",K205,0)</f>
        <v>0</v>
      </c>
      <c r="BJ205" s="16" t="s">
        <v>82</v>
      </c>
      <c r="BK205" s="235">
        <f>ROUND(P205*H205,2)</f>
        <v>0</v>
      </c>
      <c r="BL205" s="16" t="s">
        <v>133</v>
      </c>
      <c r="BM205" s="234" t="s">
        <v>175</v>
      </c>
    </row>
    <row r="206" s="2" customFormat="1">
      <c r="A206" s="37"/>
      <c r="B206" s="38"/>
      <c r="C206" s="39"/>
      <c r="D206" s="236" t="s">
        <v>135</v>
      </c>
      <c r="E206" s="39"/>
      <c r="F206" s="237" t="s">
        <v>495</v>
      </c>
      <c r="G206" s="39"/>
      <c r="H206" s="39"/>
      <c r="I206" s="238"/>
      <c r="J206" s="238"/>
      <c r="K206" s="39"/>
      <c r="L206" s="39"/>
      <c r="M206" s="43"/>
      <c r="N206" s="239"/>
      <c r="O206" s="240"/>
      <c r="P206" s="90"/>
      <c r="Q206" s="90"/>
      <c r="R206" s="90"/>
      <c r="S206" s="90"/>
      <c r="T206" s="90"/>
      <c r="U206" s="90"/>
      <c r="V206" s="90"/>
      <c r="W206" s="90"/>
      <c r="X206" s="91"/>
      <c r="Y206" s="37"/>
      <c r="Z206" s="37"/>
      <c r="AA206" s="37"/>
      <c r="AB206" s="37"/>
      <c r="AC206" s="37"/>
      <c r="AD206" s="37"/>
      <c r="AE206" s="37"/>
      <c r="AT206" s="16" t="s">
        <v>135</v>
      </c>
      <c r="AU206" s="16" t="s">
        <v>86</v>
      </c>
    </row>
    <row r="207" s="2" customFormat="1" ht="24.15" customHeight="1">
      <c r="A207" s="37"/>
      <c r="B207" s="38"/>
      <c r="C207" s="221" t="s">
        <v>497</v>
      </c>
      <c r="D207" s="221" t="s">
        <v>129</v>
      </c>
      <c r="E207" s="222" t="s">
        <v>498</v>
      </c>
      <c r="F207" s="223" t="s">
        <v>499</v>
      </c>
      <c r="G207" s="224" t="s">
        <v>365</v>
      </c>
      <c r="H207" s="225">
        <v>6</v>
      </c>
      <c r="I207" s="226"/>
      <c r="J207" s="226"/>
      <c r="K207" s="227">
        <f>ROUND(P207*H207,2)</f>
        <v>0</v>
      </c>
      <c r="L207" s="228"/>
      <c r="M207" s="43"/>
      <c r="N207" s="229" t="s">
        <v>1</v>
      </c>
      <c r="O207" s="230" t="s">
        <v>40</v>
      </c>
      <c r="P207" s="231">
        <f>I207+J207</f>
        <v>0</v>
      </c>
      <c r="Q207" s="231">
        <f>ROUND(I207*H207,2)</f>
        <v>0</v>
      </c>
      <c r="R207" s="231">
        <f>ROUND(J207*H207,2)</f>
        <v>0</v>
      </c>
      <c r="S207" s="90"/>
      <c r="T207" s="232">
        <f>S207*H207</f>
        <v>0</v>
      </c>
      <c r="U207" s="232">
        <v>0.0080000000000000002</v>
      </c>
      <c r="V207" s="232">
        <f>U207*H207</f>
        <v>0.048000000000000001</v>
      </c>
      <c r="W207" s="232">
        <v>0</v>
      </c>
      <c r="X207" s="233">
        <f>W207*H207</f>
        <v>0</v>
      </c>
      <c r="Y207" s="37"/>
      <c r="Z207" s="37"/>
      <c r="AA207" s="37"/>
      <c r="AB207" s="37"/>
      <c r="AC207" s="37"/>
      <c r="AD207" s="37"/>
      <c r="AE207" s="37"/>
      <c r="AR207" s="234" t="s">
        <v>133</v>
      </c>
      <c r="AT207" s="234" t="s">
        <v>129</v>
      </c>
      <c r="AU207" s="234" t="s">
        <v>86</v>
      </c>
      <c r="AY207" s="16" t="s">
        <v>127</v>
      </c>
      <c r="BE207" s="235">
        <f>IF(O207="základní",K207,0)</f>
        <v>0</v>
      </c>
      <c r="BF207" s="235">
        <f>IF(O207="snížená",K207,0)</f>
        <v>0</v>
      </c>
      <c r="BG207" s="235">
        <f>IF(O207="zákl. přenesená",K207,0)</f>
        <v>0</v>
      </c>
      <c r="BH207" s="235">
        <f>IF(O207="sníž. přenesená",K207,0)</f>
        <v>0</v>
      </c>
      <c r="BI207" s="235">
        <f>IF(O207="nulová",K207,0)</f>
        <v>0</v>
      </c>
      <c r="BJ207" s="16" t="s">
        <v>82</v>
      </c>
      <c r="BK207" s="235">
        <f>ROUND(P207*H207,2)</f>
        <v>0</v>
      </c>
      <c r="BL207" s="16" t="s">
        <v>133</v>
      </c>
      <c r="BM207" s="234" t="s">
        <v>187</v>
      </c>
    </row>
    <row r="208" s="2" customFormat="1">
      <c r="A208" s="37"/>
      <c r="B208" s="38"/>
      <c r="C208" s="39"/>
      <c r="D208" s="236" t="s">
        <v>135</v>
      </c>
      <c r="E208" s="39"/>
      <c r="F208" s="237" t="s">
        <v>499</v>
      </c>
      <c r="G208" s="39"/>
      <c r="H208" s="39"/>
      <c r="I208" s="238"/>
      <c r="J208" s="238"/>
      <c r="K208" s="39"/>
      <c r="L208" s="39"/>
      <c r="M208" s="43"/>
      <c r="N208" s="239"/>
      <c r="O208" s="240"/>
      <c r="P208" s="90"/>
      <c r="Q208" s="90"/>
      <c r="R208" s="90"/>
      <c r="S208" s="90"/>
      <c r="T208" s="90"/>
      <c r="U208" s="90"/>
      <c r="V208" s="90"/>
      <c r="W208" s="90"/>
      <c r="X208" s="91"/>
      <c r="Y208" s="37"/>
      <c r="Z208" s="37"/>
      <c r="AA208" s="37"/>
      <c r="AB208" s="37"/>
      <c r="AC208" s="37"/>
      <c r="AD208" s="37"/>
      <c r="AE208" s="37"/>
      <c r="AT208" s="16" t="s">
        <v>135</v>
      </c>
      <c r="AU208" s="16" t="s">
        <v>86</v>
      </c>
    </row>
    <row r="209" s="2" customFormat="1" ht="16.5" customHeight="1">
      <c r="A209" s="37"/>
      <c r="B209" s="38"/>
      <c r="C209" s="221" t="s">
        <v>500</v>
      </c>
      <c r="D209" s="221" t="s">
        <v>129</v>
      </c>
      <c r="E209" s="222" t="s">
        <v>501</v>
      </c>
      <c r="F209" s="223" t="s">
        <v>502</v>
      </c>
      <c r="G209" s="224" t="s">
        <v>365</v>
      </c>
      <c r="H209" s="225">
        <v>6</v>
      </c>
      <c r="I209" s="226"/>
      <c r="J209" s="226"/>
      <c r="K209" s="227">
        <f>ROUND(P209*H209,2)</f>
        <v>0</v>
      </c>
      <c r="L209" s="228"/>
      <c r="M209" s="43"/>
      <c r="N209" s="229" t="s">
        <v>1</v>
      </c>
      <c r="O209" s="230" t="s">
        <v>40</v>
      </c>
      <c r="P209" s="231">
        <f>I209+J209</f>
        <v>0</v>
      </c>
      <c r="Q209" s="231">
        <f>ROUND(I209*H209,2)</f>
        <v>0</v>
      </c>
      <c r="R209" s="231">
        <f>ROUND(J209*H209,2)</f>
        <v>0</v>
      </c>
      <c r="S209" s="90"/>
      <c r="T209" s="232">
        <f>S209*H209</f>
        <v>0</v>
      </c>
      <c r="U209" s="232">
        <v>0.00050000000000000001</v>
      </c>
      <c r="V209" s="232">
        <f>U209*H209</f>
        <v>0.0030000000000000001</v>
      </c>
      <c r="W209" s="232">
        <v>0</v>
      </c>
      <c r="X209" s="233">
        <f>W209*H209</f>
        <v>0</v>
      </c>
      <c r="Y209" s="37"/>
      <c r="Z209" s="37"/>
      <c r="AA209" s="37"/>
      <c r="AB209" s="37"/>
      <c r="AC209" s="37"/>
      <c r="AD209" s="37"/>
      <c r="AE209" s="37"/>
      <c r="AR209" s="234" t="s">
        <v>133</v>
      </c>
      <c r="AT209" s="234" t="s">
        <v>129</v>
      </c>
      <c r="AU209" s="234" t="s">
        <v>86</v>
      </c>
      <c r="AY209" s="16" t="s">
        <v>127</v>
      </c>
      <c r="BE209" s="235">
        <f>IF(O209="základní",K209,0)</f>
        <v>0</v>
      </c>
      <c r="BF209" s="235">
        <f>IF(O209="snížená",K209,0)</f>
        <v>0</v>
      </c>
      <c r="BG209" s="235">
        <f>IF(O209="zákl. přenesená",K209,0)</f>
        <v>0</v>
      </c>
      <c r="BH209" s="235">
        <f>IF(O209="sníž. přenesená",K209,0)</f>
        <v>0</v>
      </c>
      <c r="BI209" s="235">
        <f>IF(O209="nulová",K209,0)</f>
        <v>0</v>
      </c>
      <c r="BJ209" s="16" t="s">
        <v>82</v>
      </c>
      <c r="BK209" s="235">
        <f>ROUND(P209*H209,2)</f>
        <v>0</v>
      </c>
      <c r="BL209" s="16" t="s">
        <v>133</v>
      </c>
      <c r="BM209" s="234" t="s">
        <v>195</v>
      </c>
    </row>
    <row r="210" s="2" customFormat="1">
      <c r="A210" s="37"/>
      <c r="B210" s="38"/>
      <c r="C210" s="39"/>
      <c r="D210" s="236" t="s">
        <v>135</v>
      </c>
      <c r="E210" s="39"/>
      <c r="F210" s="237" t="s">
        <v>502</v>
      </c>
      <c r="G210" s="39"/>
      <c r="H210" s="39"/>
      <c r="I210" s="238"/>
      <c r="J210" s="238"/>
      <c r="K210" s="39"/>
      <c r="L210" s="39"/>
      <c r="M210" s="43"/>
      <c r="N210" s="239"/>
      <c r="O210" s="240"/>
      <c r="P210" s="90"/>
      <c r="Q210" s="90"/>
      <c r="R210" s="90"/>
      <c r="S210" s="90"/>
      <c r="T210" s="90"/>
      <c r="U210" s="90"/>
      <c r="V210" s="90"/>
      <c r="W210" s="90"/>
      <c r="X210" s="91"/>
      <c r="Y210" s="37"/>
      <c r="Z210" s="37"/>
      <c r="AA210" s="37"/>
      <c r="AB210" s="37"/>
      <c r="AC210" s="37"/>
      <c r="AD210" s="37"/>
      <c r="AE210" s="37"/>
      <c r="AT210" s="16" t="s">
        <v>135</v>
      </c>
      <c r="AU210" s="16" t="s">
        <v>86</v>
      </c>
    </row>
    <row r="211" s="2" customFormat="1" ht="24.15" customHeight="1">
      <c r="A211" s="37"/>
      <c r="B211" s="38"/>
      <c r="C211" s="221" t="s">
        <v>503</v>
      </c>
      <c r="D211" s="221" t="s">
        <v>129</v>
      </c>
      <c r="E211" s="222" t="s">
        <v>504</v>
      </c>
      <c r="F211" s="223" t="s">
        <v>505</v>
      </c>
      <c r="G211" s="224" t="s">
        <v>365</v>
      </c>
      <c r="H211" s="225">
        <v>6</v>
      </c>
      <c r="I211" s="226"/>
      <c r="J211" s="226"/>
      <c r="K211" s="227">
        <f>ROUND(P211*H211,2)</f>
        <v>0</v>
      </c>
      <c r="L211" s="228"/>
      <c r="M211" s="43"/>
      <c r="N211" s="229" t="s">
        <v>1</v>
      </c>
      <c r="O211" s="230" t="s">
        <v>40</v>
      </c>
      <c r="P211" s="231">
        <f>I211+J211</f>
        <v>0</v>
      </c>
      <c r="Q211" s="231">
        <f>ROUND(I211*H211,2)</f>
        <v>0</v>
      </c>
      <c r="R211" s="231">
        <f>ROUND(J211*H211,2)</f>
        <v>0</v>
      </c>
      <c r="S211" s="90"/>
      <c r="T211" s="232">
        <f>S211*H211</f>
        <v>0</v>
      </c>
      <c r="U211" s="232">
        <v>0.00050000000000000001</v>
      </c>
      <c r="V211" s="232">
        <f>U211*H211</f>
        <v>0.0030000000000000001</v>
      </c>
      <c r="W211" s="232">
        <v>0</v>
      </c>
      <c r="X211" s="233">
        <f>W211*H211</f>
        <v>0</v>
      </c>
      <c r="Y211" s="37"/>
      <c r="Z211" s="37"/>
      <c r="AA211" s="37"/>
      <c r="AB211" s="37"/>
      <c r="AC211" s="37"/>
      <c r="AD211" s="37"/>
      <c r="AE211" s="37"/>
      <c r="AR211" s="234" t="s">
        <v>133</v>
      </c>
      <c r="AT211" s="234" t="s">
        <v>129</v>
      </c>
      <c r="AU211" s="234" t="s">
        <v>86</v>
      </c>
      <c r="AY211" s="16" t="s">
        <v>127</v>
      </c>
      <c r="BE211" s="235">
        <f>IF(O211="základní",K211,0)</f>
        <v>0</v>
      </c>
      <c r="BF211" s="235">
        <f>IF(O211="snížená",K211,0)</f>
        <v>0</v>
      </c>
      <c r="BG211" s="235">
        <f>IF(O211="zákl. přenesená",K211,0)</f>
        <v>0</v>
      </c>
      <c r="BH211" s="235">
        <f>IF(O211="sníž. přenesená",K211,0)</f>
        <v>0</v>
      </c>
      <c r="BI211" s="235">
        <f>IF(O211="nulová",K211,0)</f>
        <v>0</v>
      </c>
      <c r="BJ211" s="16" t="s">
        <v>82</v>
      </c>
      <c r="BK211" s="235">
        <f>ROUND(P211*H211,2)</f>
        <v>0</v>
      </c>
      <c r="BL211" s="16" t="s">
        <v>133</v>
      </c>
      <c r="BM211" s="234" t="s">
        <v>202</v>
      </c>
    </row>
    <row r="212" s="2" customFormat="1">
      <c r="A212" s="37"/>
      <c r="B212" s="38"/>
      <c r="C212" s="39"/>
      <c r="D212" s="236" t="s">
        <v>135</v>
      </c>
      <c r="E212" s="39"/>
      <c r="F212" s="237" t="s">
        <v>505</v>
      </c>
      <c r="G212" s="39"/>
      <c r="H212" s="39"/>
      <c r="I212" s="238"/>
      <c r="J212" s="238"/>
      <c r="K212" s="39"/>
      <c r="L212" s="39"/>
      <c r="M212" s="43"/>
      <c r="N212" s="239"/>
      <c r="O212" s="240"/>
      <c r="P212" s="90"/>
      <c r="Q212" s="90"/>
      <c r="R212" s="90"/>
      <c r="S212" s="90"/>
      <c r="T212" s="90"/>
      <c r="U212" s="90"/>
      <c r="V212" s="90"/>
      <c r="W212" s="90"/>
      <c r="X212" s="91"/>
      <c r="Y212" s="37"/>
      <c r="Z212" s="37"/>
      <c r="AA212" s="37"/>
      <c r="AB212" s="37"/>
      <c r="AC212" s="37"/>
      <c r="AD212" s="37"/>
      <c r="AE212" s="37"/>
      <c r="AT212" s="16" t="s">
        <v>135</v>
      </c>
      <c r="AU212" s="16" t="s">
        <v>86</v>
      </c>
    </row>
    <row r="213" s="2" customFormat="1" ht="24.15" customHeight="1">
      <c r="A213" s="37"/>
      <c r="B213" s="38"/>
      <c r="C213" s="221" t="s">
        <v>506</v>
      </c>
      <c r="D213" s="221" t="s">
        <v>129</v>
      </c>
      <c r="E213" s="222" t="s">
        <v>507</v>
      </c>
      <c r="F213" s="223" t="s">
        <v>508</v>
      </c>
      <c r="G213" s="224" t="s">
        <v>365</v>
      </c>
      <c r="H213" s="225">
        <v>0.5</v>
      </c>
      <c r="I213" s="226"/>
      <c r="J213" s="226"/>
      <c r="K213" s="227">
        <f>ROUND(P213*H213,2)</f>
        <v>0</v>
      </c>
      <c r="L213" s="228"/>
      <c r="M213" s="43"/>
      <c r="N213" s="229" t="s">
        <v>1</v>
      </c>
      <c r="O213" s="230" t="s">
        <v>40</v>
      </c>
      <c r="P213" s="231">
        <f>I213+J213</f>
        <v>0</v>
      </c>
      <c r="Q213" s="231">
        <f>ROUND(I213*H213,2)</f>
        <v>0</v>
      </c>
      <c r="R213" s="231">
        <f>ROUND(J213*H213,2)</f>
        <v>0</v>
      </c>
      <c r="S213" s="90"/>
      <c r="T213" s="232">
        <f>S213*H213</f>
        <v>0</v>
      </c>
      <c r="U213" s="232">
        <v>0.001</v>
      </c>
      <c r="V213" s="232">
        <f>U213*H213</f>
        <v>0.00050000000000000001</v>
      </c>
      <c r="W213" s="232">
        <v>0</v>
      </c>
      <c r="X213" s="233">
        <f>W213*H213</f>
        <v>0</v>
      </c>
      <c r="Y213" s="37"/>
      <c r="Z213" s="37"/>
      <c r="AA213" s="37"/>
      <c r="AB213" s="37"/>
      <c r="AC213" s="37"/>
      <c r="AD213" s="37"/>
      <c r="AE213" s="37"/>
      <c r="AR213" s="234" t="s">
        <v>133</v>
      </c>
      <c r="AT213" s="234" t="s">
        <v>129</v>
      </c>
      <c r="AU213" s="234" t="s">
        <v>86</v>
      </c>
      <c r="AY213" s="16" t="s">
        <v>127</v>
      </c>
      <c r="BE213" s="235">
        <f>IF(O213="základní",K213,0)</f>
        <v>0</v>
      </c>
      <c r="BF213" s="235">
        <f>IF(O213="snížená",K213,0)</f>
        <v>0</v>
      </c>
      <c r="BG213" s="235">
        <f>IF(O213="zákl. přenesená",K213,0)</f>
        <v>0</v>
      </c>
      <c r="BH213" s="235">
        <f>IF(O213="sníž. přenesená",K213,0)</f>
        <v>0</v>
      </c>
      <c r="BI213" s="235">
        <f>IF(O213="nulová",K213,0)</f>
        <v>0</v>
      </c>
      <c r="BJ213" s="16" t="s">
        <v>82</v>
      </c>
      <c r="BK213" s="235">
        <f>ROUND(P213*H213,2)</f>
        <v>0</v>
      </c>
      <c r="BL213" s="16" t="s">
        <v>133</v>
      </c>
      <c r="BM213" s="234" t="s">
        <v>211</v>
      </c>
    </row>
    <row r="214" s="2" customFormat="1">
      <c r="A214" s="37"/>
      <c r="B214" s="38"/>
      <c r="C214" s="39"/>
      <c r="D214" s="236" t="s">
        <v>135</v>
      </c>
      <c r="E214" s="39"/>
      <c r="F214" s="237" t="s">
        <v>508</v>
      </c>
      <c r="G214" s="39"/>
      <c r="H214" s="39"/>
      <c r="I214" s="238"/>
      <c r="J214" s="238"/>
      <c r="K214" s="39"/>
      <c r="L214" s="39"/>
      <c r="M214" s="43"/>
      <c r="N214" s="239"/>
      <c r="O214" s="240"/>
      <c r="P214" s="90"/>
      <c r="Q214" s="90"/>
      <c r="R214" s="90"/>
      <c r="S214" s="90"/>
      <c r="T214" s="90"/>
      <c r="U214" s="90"/>
      <c r="V214" s="90"/>
      <c r="W214" s="90"/>
      <c r="X214" s="91"/>
      <c r="Y214" s="37"/>
      <c r="Z214" s="37"/>
      <c r="AA214" s="37"/>
      <c r="AB214" s="37"/>
      <c r="AC214" s="37"/>
      <c r="AD214" s="37"/>
      <c r="AE214" s="37"/>
      <c r="AT214" s="16" t="s">
        <v>135</v>
      </c>
      <c r="AU214" s="16" t="s">
        <v>86</v>
      </c>
    </row>
    <row r="215" s="2" customFormat="1" ht="24.15" customHeight="1">
      <c r="A215" s="37"/>
      <c r="B215" s="38"/>
      <c r="C215" s="221" t="s">
        <v>509</v>
      </c>
      <c r="D215" s="221" t="s">
        <v>129</v>
      </c>
      <c r="E215" s="222" t="s">
        <v>510</v>
      </c>
      <c r="F215" s="223" t="s">
        <v>511</v>
      </c>
      <c r="G215" s="224" t="s">
        <v>365</v>
      </c>
      <c r="H215" s="225">
        <v>2</v>
      </c>
      <c r="I215" s="226"/>
      <c r="J215" s="226"/>
      <c r="K215" s="227">
        <f>ROUND(P215*H215,2)</f>
        <v>0</v>
      </c>
      <c r="L215" s="228"/>
      <c r="M215" s="43"/>
      <c r="N215" s="229" t="s">
        <v>1</v>
      </c>
      <c r="O215" s="230" t="s">
        <v>40</v>
      </c>
      <c r="P215" s="231">
        <f>I215+J215</f>
        <v>0</v>
      </c>
      <c r="Q215" s="231">
        <f>ROUND(I215*H215,2)</f>
        <v>0</v>
      </c>
      <c r="R215" s="231">
        <f>ROUND(J215*H215,2)</f>
        <v>0</v>
      </c>
      <c r="S215" s="90"/>
      <c r="T215" s="232">
        <f>S215*H215</f>
        <v>0</v>
      </c>
      <c r="U215" s="232">
        <v>0.00050000000000000001</v>
      </c>
      <c r="V215" s="232">
        <f>U215*H215</f>
        <v>0.001</v>
      </c>
      <c r="W215" s="232">
        <v>0</v>
      </c>
      <c r="X215" s="233">
        <f>W215*H215</f>
        <v>0</v>
      </c>
      <c r="Y215" s="37"/>
      <c r="Z215" s="37"/>
      <c r="AA215" s="37"/>
      <c r="AB215" s="37"/>
      <c r="AC215" s="37"/>
      <c r="AD215" s="37"/>
      <c r="AE215" s="37"/>
      <c r="AR215" s="234" t="s">
        <v>133</v>
      </c>
      <c r="AT215" s="234" t="s">
        <v>129</v>
      </c>
      <c r="AU215" s="234" t="s">
        <v>86</v>
      </c>
      <c r="AY215" s="16" t="s">
        <v>127</v>
      </c>
      <c r="BE215" s="235">
        <f>IF(O215="základní",K215,0)</f>
        <v>0</v>
      </c>
      <c r="BF215" s="235">
        <f>IF(O215="snížená",K215,0)</f>
        <v>0</v>
      </c>
      <c r="BG215" s="235">
        <f>IF(O215="zákl. přenesená",K215,0)</f>
        <v>0</v>
      </c>
      <c r="BH215" s="235">
        <f>IF(O215="sníž. přenesená",K215,0)</f>
        <v>0</v>
      </c>
      <c r="BI215" s="235">
        <f>IF(O215="nulová",K215,0)</f>
        <v>0</v>
      </c>
      <c r="BJ215" s="16" t="s">
        <v>82</v>
      </c>
      <c r="BK215" s="235">
        <f>ROUND(P215*H215,2)</f>
        <v>0</v>
      </c>
      <c r="BL215" s="16" t="s">
        <v>133</v>
      </c>
      <c r="BM215" s="234" t="s">
        <v>223</v>
      </c>
    </row>
    <row r="216" s="2" customFormat="1">
      <c r="A216" s="37"/>
      <c r="B216" s="38"/>
      <c r="C216" s="39"/>
      <c r="D216" s="236" t="s">
        <v>135</v>
      </c>
      <c r="E216" s="39"/>
      <c r="F216" s="237" t="s">
        <v>511</v>
      </c>
      <c r="G216" s="39"/>
      <c r="H216" s="39"/>
      <c r="I216" s="238"/>
      <c r="J216" s="238"/>
      <c r="K216" s="39"/>
      <c r="L216" s="39"/>
      <c r="M216" s="43"/>
      <c r="N216" s="239"/>
      <c r="O216" s="240"/>
      <c r="P216" s="90"/>
      <c r="Q216" s="90"/>
      <c r="R216" s="90"/>
      <c r="S216" s="90"/>
      <c r="T216" s="90"/>
      <c r="U216" s="90"/>
      <c r="V216" s="90"/>
      <c r="W216" s="90"/>
      <c r="X216" s="91"/>
      <c r="Y216" s="37"/>
      <c r="Z216" s="37"/>
      <c r="AA216" s="37"/>
      <c r="AB216" s="37"/>
      <c r="AC216" s="37"/>
      <c r="AD216" s="37"/>
      <c r="AE216" s="37"/>
      <c r="AT216" s="16" t="s">
        <v>135</v>
      </c>
      <c r="AU216" s="16" t="s">
        <v>86</v>
      </c>
    </row>
    <row r="217" s="2" customFormat="1" ht="33" customHeight="1">
      <c r="A217" s="37"/>
      <c r="B217" s="38"/>
      <c r="C217" s="221" t="s">
        <v>512</v>
      </c>
      <c r="D217" s="221" t="s">
        <v>129</v>
      </c>
      <c r="E217" s="222" t="s">
        <v>513</v>
      </c>
      <c r="F217" s="223" t="s">
        <v>514</v>
      </c>
      <c r="G217" s="224" t="s">
        <v>132</v>
      </c>
      <c r="H217" s="225">
        <v>14.800000000000001</v>
      </c>
      <c r="I217" s="226"/>
      <c r="J217" s="226"/>
      <c r="K217" s="227">
        <f>ROUND(P217*H217,2)</f>
        <v>0</v>
      </c>
      <c r="L217" s="228"/>
      <c r="M217" s="43"/>
      <c r="N217" s="229" t="s">
        <v>1</v>
      </c>
      <c r="O217" s="230" t="s">
        <v>40</v>
      </c>
      <c r="P217" s="231">
        <f>I217+J217</f>
        <v>0</v>
      </c>
      <c r="Q217" s="231">
        <f>ROUND(I217*H217,2)</f>
        <v>0</v>
      </c>
      <c r="R217" s="231">
        <f>ROUND(J217*H217,2)</f>
        <v>0</v>
      </c>
      <c r="S217" s="90"/>
      <c r="T217" s="232">
        <f>S217*H217</f>
        <v>0</v>
      </c>
      <c r="U217" s="232">
        <v>0.5</v>
      </c>
      <c r="V217" s="232">
        <f>U217*H217</f>
        <v>7.4000000000000004</v>
      </c>
      <c r="W217" s="232">
        <v>0</v>
      </c>
      <c r="X217" s="233">
        <f>W217*H217</f>
        <v>0</v>
      </c>
      <c r="Y217" s="37"/>
      <c r="Z217" s="37"/>
      <c r="AA217" s="37"/>
      <c r="AB217" s="37"/>
      <c r="AC217" s="37"/>
      <c r="AD217" s="37"/>
      <c r="AE217" s="37"/>
      <c r="AR217" s="234" t="s">
        <v>133</v>
      </c>
      <c r="AT217" s="234" t="s">
        <v>129</v>
      </c>
      <c r="AU217" s="234" t="s">
        <v>86</v>
      </c>
      <c r="AY217" s="16" t="s">
        <v>127</v>
      </c>
      <c r="BE217" s="235">
        <f>IF(O217="základní",K217,0)</f>
        <v>0</v>
      </c>
      <c r="BF217" s="235">
        <f>IF(O217="snížená",K217,0)</f>
        <v>0</v>
      </c>
      <c r="BG217" s="235">
        <f>IF(O217="zákl. přenesená",K217,0)</f>
        <v>0</v>
      </c>
      <c r="BH217" s="235">
        <f>IF(O217="sníž. přenesená",K217,0)</f>
        <v>0</v>
      </c>
      <c r="BI217" s="235">
        <f>IF(O217="nulová",K217,0)</f>
        <v>0</v>
      </c>
      <c r="BJ217" s="16" t="s">
        <v>82</v>
      </c>
      <c r="BK217" s="235">
        <f>ROUND(P217*H217,2)</f>
        <v>0</v>
      </c>
      <c r="BL217" s="16" t="s">
        <v>133</v>
      </c>
      <c r="BM217" s="234" t="s">
        <v>304</v>
      </c>
    </row>
    <row r="218" s="2" customFormat="1">
      <c r="A218" s="37"/>
      <c r="B218" s="38"/>
      <c r="C218" s="39"/>
      <c r="D218" s="236" t="s">
        <v>135</v>
      </c>
      <c r="E218" s="39"/>
      <c r="F218" s="237" t="s">
        <v>514</v>
      </c>
      <c r="G218" s="39"/>
      <c r="H218" s="39"/>
      <c r="I218" s="238"/>
      <c r="J218" s="238"/>
      <c r="K218" s="39"/>
      <c r="L218" s="39"/>
      <c r="M218" s="43"/>
      <c r="N218" s="239"/>
      <c r="O218" s="240"/>
      <c r="P218" s="90"/>
      <c r="Q218" s="90"/>
      <c r="R218" s="90"/>
      <c r="S218" s="90"/>
      <c r="T218" s="90"/>
      <c r="U218" s="90"/>
      <c r="V218" s="90"/>
      <c r="W218" s="90"/>
      <c r="X218" s="91"/>
      <c r="Y218" s="37"/>
      <c r="Z218" s="37"/>
      <c r="AA218" s="37"/>
      <c r="AB218" s="37"/>
      <c r="AC218" s="37"/>
      <c r="AD218" s="37"/>
      <c r="AE218" s="37"/>
      <c r="AT218" s="16" t="s">
        <v>135</v>
      </c>
      <c r="AU218" s="16" t="s">
        <v>86</v>
      </c>
    </row>
    <row r="219" s="2" customFormat="1" ht="24.15" customHeight="1">
      <c r="A219" s="37"/>
      <c r="B219" s="38"/>
      <c r="C219" s="221" t="s">
        <v>515</v>
      </c>
      <c r="D219" s="221" t="s">
        <v>129</v>
      </c>
      <c r="E219" s="222" t="s">
        <v>516</v>
      </c>
      <c r="F219" s="223" t="s">
        <v>517</v>
      </c>
      <c r="G219" s="224" t="s">
        <v>496</v>
      </c>
      <c r="H219" s="225">
        <v>58</v>
      </c>
      <c r="I219" s="226"/>
      <c r="J219" s="226"/>
      <c r="K219" s="227">
        <f>ROUND(P219*H219,2)</f>
        <v>0</v>
      </c>
      <c r="L219" s="228"/>
      <c r="M219" s="43"/>
      <c r="N219" s="229" t="s">
        <v>1</v>
      </c>
      <c r="O219" s="230" t="s">
        <v>40</v>
      </c>
      <c r="P219" s="231">
        <f>I219+J219</f>
        <v>0</v>
      </c>
      <c r="Q219" s="231">
        <f>ROUND(I219*H219,2)</f>
        <v>0</v>
      </c>
      <c r="R219" s="231">
        <f>ROUND(J219*H219,2)</f>
        <v>0</v>
      </c>
      <c r="S219" s="90"/>
      <c r="T219" s="232">
        <f>S219*H219</f>
        <v>0</v>
      </c>
      <c r="U219" s="232">
        <v>0.001</v>
      </c>
      <c r="V219" s="232">
        <f>U219*H219</f>
        <v>0.058000000000000003</v>
      </c>
      <c r="W219" s="232">
        <v>0</v>
      </c>
      <c r="X219" s="233">
        <f>W219*H219</f>
        <v>0</v>
      </c>
      <c r="Y219" s="37"/>
      <c r="Z219" s="37"/>
      <c r="AA219" s="37"/>
      <c r="AB219" s="37"/>
      <c r="AC219" s="37"/>
      <c r="AD219" s="37"/>
      <c r="AE219" s="37"/>
      <c r="AR219" s="234" t="s">
        <v>133</v>
      </c>
      <c r="AT219" s="234" t="s">
        <v>129</v>
      </c>
      <c r="AU219" s="234" t="s">
        <v>86</v>
      </c>
      <c r="AY219" s="16" t="s">
        <v>127</v>
      </c>
      <c r="BE219" s="235">
        <f>IF(O219="základní",K219,0)</f>
        <v>0</v>
      </c>
      <c r="BF219" s="235">
        <f>IF(O219="snížená",K219,0)</f>
        <v>0</v>
      </c>
      <c r="BG219" s="235">
        <f>IF(O219="zákl. přenesená",K219,0)</f>
        <v>0</v>
      </c>
      <c r="BH219" s="235">
        <f>IF(O219="sníž. přenesená",K219,0)</f>
        <v>0</v>
      </c>
      <c r="BI219" s="235">
        <f>IF(O219="nulová",K219,0)</f>
        <v>0</v>
      </c>
      <c r="BJ219" s="16" t="s">
        <v>82</v>
      </c>
      <c r="BK219" s="235">
        <f>ROUND(P219*H219,2)</f>
        <v>0</v>
      </c>
      <c r="BL219" s="16" t="s">
        <v>133</v>
      </c>
      <c r="BM219" s="234" t="s">
        <v>314</v>
      </c>
    </row>
    <row r="220" s="2" customFormat="1">
      <c r="A220" s="37"/>
      <c r="B220" s="38"/>
      <c r="C220" s="39"/>
      <c r="D220" s="236" t="s">
        <v>135</v>
      </c>
      <c r="E220" s="39"/>
      <c r="F220" s="237" t="s">
        <v>517</v>
      </c>
      <c r="G220" s="39"/>
      <c r="H220" s="39"/>
      <c r="I220" s="238"/>
      <c r="J220" s="238"/>
      <c r="K220" s="39"/>
      <c r="L220" s="39"/>
      <c r="M220" s="43"/>
      <c r="N220" s="239"/>
      <c r="O220" s="240"/>
      <c r="P220" s="90"/>
      <c r="Q220" s="90"/>
      <c r="R220" s="90"/>
      <c r="S220" s="90"/>
      <c r="T220" s="90"/>
      <c r="U220" s="90"/>
      <c r="V220" s="90"/>
      <c r="W220" s="90"/>
      <c r="X220" s="91"/>
      <c r="Y220" s="37"/>
      <c r="Z220" s="37"/>
      <c r="AA220" s="37"/>
      <c r="AB220" s="37"/>
      <c r="AC220" s="37"/>
      <c r="AD220" s="37"/>
      <c r="AE220" s="37"/>
      <c r="AT220" s="16" t="s">
        <v>135</v>
      </c>
      <c r="AU220" s="16" t="s">
        <v>86</v>
      </c>
    </row>
    <row r="221" s="2" customFormat="1" ht="16.5" customHeight="1">
      <c r="A221" s="37"/>
      <c r="B221" s="38"/>
      <c r="C221" s="221" t="s">
        <v>518</v>
      </c>
      <c r="D221" s="221" t="s">
        <v>129</v>
      </c>
      <c r="E221" s="222" t="s">
        <v>519</v>
      </c>
      <c r="F221" s="223" t="s">
        <v>520</v>
      </c>
      <c r="G221" s="224" t="s">
        <v>132</v>
      </c>
      <c r="H221" s="225">
        <v>7.75</v>
      </c>
      <c r="I221" s="226"/>
      <c r="J221" s="226"/>
      <c r="K221" s="227">
        <f>ROUND(P221*H221,2)</f>
        <v>0</v>
      </c>
      <c r="L221" s="228"/>
      <c r="M221" s="43"/>
      <c r="N221" s="229" t="s">
        <v>1</v>
      </c>
      <c r="O221" s="230" t="s">
        <v>40</v>
      </c>
      <c r="P221" s="231">
        <f>I221+J221</f>
        <v>0</v>
      </c>
      <c r="Q221" s="231">
        <f>ROUND(I221*H221,2)</f>
        <v>0</v>
      </c>
      <c r="R221" s="231">
        <f>ROUND(J221*H221,2)</f>
        <v>0</v>
      </c>
      <c r="S221" s="90"/>
      <c r="T221" s="232">
        <f>S221*H221</f>
        <v>0</v>
      </c>
      <c r="U221" s="232">
        <v>1.1000000000000001</v>
      </c>
      <c r="V221" s="232">
        <f>U221*H221</f>
        <v>8.5250000000000004</v>
      </c>
      <c r="W221" s="232">
        <v>0</v>
      </c>
      <c r="X221" s="233">
        <f>W221*H221</f>
        <v>0</v>
      </c>
      <c r="Y221" s="37"/>
      <c r="Z221" s="37"/>
      <c r="AA221" s="37"/>
      <c r="AB221" s="37"/>
      <c r="AC221" s="37"/>
      <c r="AD221" s="37"/>
      <c r="AE221" s="37"/>
      <c r="AR221" s="234" t="s">
        <v>133</v>
      </c>
      <c r="AT221" s="234" t="s">
        <v>129</v>
      </c>
      <c r="AU221" s="234" t="s">
        <v>86</v>
      </c>
      <c r="AY221" s="16" t="s">
        <v>127</v>
      </c>
      <c r="BE221" s="235">
        <f>IF(O221="základní",K221,0)</f>
        <v>0</v>
      </c>
      <c r="BF221" s="235">
        <f>IF(O221="snížená",K221,0)</f>
        <v>0</v>
      </c>
      <c r="BG221" s="235">
        <f>IF(O221="zákl. přenesená",K221,0)</f>
        <v>0</v>
      </c>
      <c r="BH221" s="235">
        <f>IF(O221="sníž. přenesená",K221,0)</f>
        <v>0</v>
      </c>
      <c r="BI221" s="235">
        <f>IF(O221="nulová",K221,0)</f>
        <v>0</v>
      </c>
      <c r="BJ221" s="16" t="s">
        <v>82</v>
      </c>
      <c r="BK221" s="235">
        <f>ROUND(P221*H221,2)</f>
        <v>0</v>
      </c>
      <c r="BL221" s="16" t="s">
        <v>133</v>
      </c>
      <c r="BM221" s="234" t="s">
        <v>325</v>
      </c>
    </row>
    <row r="222" s="2" customFormat="1">
      <c r="A222" s="37"/>
      <c r="B222" s="38"/>
      <c r="C222" s="39"/>
      <c r="D222" s="236" t="s">
        <v>135</v>
      </c>
      <c r="E222" s="39"/>
      <c r="F222" s="237" t="s">
        <v>520</v>
      </c>
      <c r="G222" s="39"/>
      <c r="H222" s="39"/>
      <c r="I222" s="238"/>
      <c r="J222" s="238"/>
      <c r="K222" s="39"/>
      <c r="L222" s="39"/>
      <c r="M222" s="43"/>
      <c r="N222" s="239"/>
      <c r="O222" s="240"/>
      <c r="P222" s="90"/>
      <c r="Q222" s="90"/>
      <c r="R222" s="90"/>
      <c r="S222" s="90"/>
      <c r="T222" s="90"/>
      <c r="U222" s="90"/>
      <c r="V222" s="90"/>
      <c r="W222" s="90"/>
      <c r="X222" s="91"/>
      <c r="Y222" s="37"/>
      <c r="Z222" s="37"/>
      <c r="AA222" s="37"/>
      <c r="AB222" s="37"/>
      <c r="AC222" s="37"/>
      <c r="AD222" s="37"/>
      <c r="AE222" s="37"/>
      <c r="AT222" s="16" t="s">
        <v>135</v>
      </c>
      <c r="AU222" s="16" t="s">
        <v>86</v>
      </c>
    </row>
    <row r="223" s="12" customFormat="1" ht="22.8" customHeight="1">
      <c r="A223" s="12"/>
      <c r="B223" s="204"/>
      <c r="C223" s="205"/>
      <c r="D223" s="206" t="s">
        <v>76</v>
      </c>
      <c r="E223" s="219" t="s">
        <v>359</v>
      </c>
      <c r="F223" s="219" t="s">
        <v>96</v>
      </c>
      <c r="G223" s="205"/>
      <c r="H223" s="205"/>
      <c r="I223" s="208"/>
      <c r="J223" s="208"/>
      <c r="K223" s="220">
        <f>BK223</f>
        <v>0</v>
      </c>
      <c r="L223" s="205"/>
      <c r="M223" s="210"/>
      <c r="N223" s="211"/>
      <c r="O223" s="212"/>
      <c r="P223" s="212"/>
      <c r="Q223" s="213">
        <f>SUM(Q224:Q269)</f>
        <v>0</v>
      </c>
      <c r="R223" s="213">
        <f>SUM(R224:R269)</f>
        <v>0</v>
      </c>
      <c r="S223" s="212"/>
      <c r="T223" s="214">
        <f>SUM(T224:T269)</f>
        <v>0</v>
      </c>
      <c r="U223" s="212"/>
      <c r="V223" s="214">
        <f>SUM(V224:V269)</f>
        <v>8.6999999999999993</v>
      </c>
      <c r="W223" s="212"/>
      <c r="X223" s="215">
        <f>SUM(X224:X269)</f>
        <v>0</v>
      </c>
      <c r="Y223" s="12"/>
      <c r="Z223" s="12"/>
      <c r="AA223" s="12"/>
      <c r="AB223" s="12"/>
      <c r="AC223" s="12"/>
      <c r="AD223" s="12"/>
      <c r="AE223" s="12"/>
      <c r="AR223" s="216" t="s">
        <v>82</v>
      </c>
      <c r="AT223" s="217" t="s">
        <v>76</v>
      </c>
      <c r="AU223" s="217" t="s">
        <v>82</v>
      </c>
      <c r="AY223" s="216" t="s">
        <v>127</v>
      </c>
      <c r="BK223" s="218">
        <f>SUM(BK224:BK269)</f>
        <v>0</v>
      </c>
    </row>
    <row r="224" s="2" customFormat="1" ht="37.8" customHeight="1">
      <c r="A224" s="37"/>
      <c r="B224" s="38"/>
      <c r="C224" s="221" t="s">
        <v>521</v>
      </c>
      <c r="D224" s="221" t="s">
        <v>129</v>
      </c>
      <c r="E224" s="222" t="s">
        <v>522</v>
      </c>
      <c r="F224" s="223" t="s">
        <v>523</v>
      </c>
      <c r="G224" s="224" t="s">
        <v>272</v>
      </c>
      <c r="H224" s="225">
        <v>30</v>
      </c>
      <c r="I224" s="226"/>
      <c r="J224" s="226"/>
      <c r="K224" s="227">
        <f>ROUND(P224*H224,2)</f>
        <v>0</v>
      </c>
      <c r="L224" s="228"/>
      <c r="M224" s="43"/>
      <c r="N224" s="229" t="s">
        <v>1</v>
      </c>
      <c r="O224" s="230" t="s">
        <v>40</v>
      </c>
      <c r="P224" s="231">
        <f>I224+J224</f>
        <v>0</v>
      </c>
      <c r="Q224" s="231">
        <f>ROUND(I224*H224,2)</f>
        <v>0</v>
      </c>
      <c r="R224" s="231">
        <f>ROUND(J224*H224,2)</f>
        <v>0</v>
      </c>
      <c r="S224" s="90"/>
      <c r="T224" s="232">
        <f>S224*H224</f>
        <v>0</v>
      </c>
      <c r="U224" s="232">
        <v>0.28999999999999998</v>
      </c>
      <c r="V224" s="232">
        <f>U224*H224</f>
        <v>8.6999999999999993</v>
      </c>
      <c r="W224" s="232">
        <v>0</v>
      </c>
      <c r="X224" s="233">
        <f>W224*H224</f>
        <v>0</v>
      </c>
      <c r="Y224" s="37"/>
      <c r="Z224" s="37"/>
      <c r="AA224" s="37"/>
      <c r="AB224" s="37"/>
      <c r="AC224" s="37"/>
      <c r="AD224" s="37"/>
      <c r="AE224" s="37"/>
      <c r="AR224" s="234" t="s">
        <v>133</v>
      </c>
      <c r="AT224" s="234" t="s">
        <v>129</v>
      </c>
      <c r="AU224" s="234" t="s">
        <v>86</v>
      </c>
      <c r="AY224" s="16" t="s">
        <v>127</v>
      </c>
      <c r="BE224" s="235">
        <f>IF(O224="základní",K224,0)</f>
        <v>0</v>
      </c>
      <c r="BF224" s="235">
        <f>IF(O224="snížená",K224,0)</f>
        <v>0</v>
      </c>
      <c r="BG224" s="235">
        <f>IF(O224="zákl. přenesená",K224,0)</f>
        <v>0</v>
      </c>
      <c r="BH224" s="235">
        <f>IF(O224="sníž. přenesená",K224,0)</f>
        <v>0</v>
      </c>
      <c r="BI224" s="235">
        <f>IF(O224="nulová",K224,0)</f>
        <v>0</v>
      </c>
      <c r="BJ224" s="16" t="s">
        <v>82</v>
      </c>
      <c r="BK224" s="235">
        <f>ROUND(P224*H224,2)</f>
        <v>0</v>
      </c>
      <c r="BL224" s="16" t="s">
        <v>133</v>
      </c>
      <c r="BM224" s="234" t="s">
        <v>336</v>
      </c>
    </row>
    <row r="225" s="2" customFormat="1">
      <c r="A225" s="37"/>
      <c r="B225" s="38"/>
      <c r="C225" s="39"/>
      <c r="D225" s="236" t="s">
        <v>135</v>
      </c>
      <c r="E225" s="39"/>
      <c r="F225" s="237" t="s">
        <v>523</v>
      </c>
      <c r="G225" s="39"/>
      <c r="H225" s="39"/>
      <c r="I225" s="238"/>
      <c r="J225" s="238"/>
      <c r="K225" s="39"/>
      <c r="L225" s="39"/>
      <c r="M225" s="43"/>
      <c r="N225" s="239"/>
      <c r="O225" s="240"/>
      <c r="P225" s="90"/>
      <c r="Q225" s="90"/>
      <c r="R225" s="90"/>
      <c r="S225" s="90"/>
      <c r="T225" s="90"/>
      <c r="U225" s="90"/>
      <c r="V225" s="90"/>
      <c r="W225" s="90"/>
      <c r="X225" s="91"/>
      <c r="Y225" s="37"/>
      <c r="Z225" s="37"/>
      <c r="AA225" s="37"/>
      <c r="AB225" s="37"/>
      <c r="AC225" s="37"/>
      <c r="AD225" s="37"/>
      <c r="AE225" s="37"/>
      <c r="AT225" s="16" t="s">
        <v>135</v>
      </c>
      <c r="AU225" s="16" t="s">
        <v>86</v>
      </c>
    </row>
    <row r="226" s="2" customFormat="1" ht="37.8" customHeight="1">
      <c r="A226" s="37"/>
      <c r="B226" s="38"/>
      <c r="C226" s="221" t="s">
        <v>524</v>
      </c>
      <c r="D226" s="221" t="s">
        <v>129</v>
      </c>
      <c r="E226" s="222" t="s">
        <v>525</v>
      </c>
      <c r="F226" s="223" t="s">
        <v>526</v>
      </c>
      <c r="G226" s="224" t="s">
        <v>167</v>
      </c>
      <c r="H226" s="225">
        <v>8.6999999999999993</v>
      </c>
      <c r="I226" s="226"/>
      <c r="J226" s="226"/>
      <c r="K226" s="227">
        <f>ROUND(P226*H226,2)</f>
        <v>0</v>
      </c>
      <c r="L226" s="228"/>
      <c r="M226" s="43"/>
      <c r="N226" s="229" t="s">
        <v>1</v>
      </c>
      <c r="O226" s="230" t="s">
        <v>40</v>
      </c>
      <c r="P226" s="231">
        <f>I226+J226</f>
        <v>0</v>
      </c>
      <c r="Q226" s="231">
        <f>ROUND(I226*H226,2)</f>
        <v>0</v>
      </c>
      <c r="R226" s="231">
        <f>ROUND(J226*H226,2)</f>
        <v>0</v>
      </c>
      <c r="S226" s="90"/>
      <c r="T226" s="232">
        <f>S226*H226</f>
        <v>0</v>
      </c>
      <c r="U226" s="232">
        <v>0</v>
      </c>
      <c r="V226" s="232">
        <f>U226*H226</f>
        <v>0</v>
      </c>
      <c r="W226" s="232">
        <v>0</v>
      </c>
      <c r="X226" s="233">
        <f>W226*H226</f>
        <v>0</v>
      </c>
      <c r="Y226" s="37"/>
      <c r="Z226" s="37"/>
      <c r="AA226" s="37"/>
      <c r="AB226" s="37"/>
      <c r="AC226" s="37"/>
      <c r="AD226" s="37"/>
      <c r="AE226" s="37"/>
      <c r="AR226" s="234" t="s">
        <v>133</v>
      </c>
      <c r="AT226" s="234" t="s">
        <v>129</v>
      </c>
      <c r="AU226" s="234" t="s">
        <v>86</v>
      </c>
      <c r="AY226" s="16" t="s">
        <v>127</v>
      </c>
      <c r="BE226" s="235">
        <f>IF(O226="základní",K226,0)</f>
        <v>0</v>
      </c>
      <c r="BF226" s="235">
        <f>IF(O226="snížená",K226,0)</f>
        <v>0</v>
      </c>
      <c r="BG226" s="235">
        <f>IF(O226="zákl. přenesená",K226,0)</f>
        <v>0</v>
      </c>
      <c r="BH226" s="235">
        <f>IF(O226="sníž. přenesená",K226,0)</f>
        <v>0</v>
      </c>
      <c r="BI226" s="235">
        <f>IF(O226="nulová",K226,0)</f>
        <v>0</v>
      </c>
      <c r="BJ226" s="16" t="s">
        <v>82</v>
      </c>
      <c r="BK226" s="235">
        <f>ROUND(P226*H226,2)</f>
        <v>0</v>
      </c>
      <c r="BL226" s="16" t="s">
        <v>133</v>
      </c>
      <c r="BM226" s="234" t="s">
        <v>346</v>
      </c>
    </row>
    <row r="227" s="2" customFormat="1">
      <c r="A227" s="37"/>
      <c r="B227" s="38"/>
      <c r="C227" s="39"/>
      <c r="D227" s="236" t="s">
        <v>135</v>
      </c>
      <c r="E227" s="39"/>
      <c r="F227" s="237" t="s">
        <v>526</v>
      </c>
      <c r="G227" s="39"/>
      <c r="H227" s="39"/>
      <c r="I227" s="238"/>
      <c r="J227" s="238"/>
      <c r="K227" s="39"/>
      <c r="L227" s="39"/>
      <c r="M227" s="43"/>
      <c r="N227" s="239"/>
      <c r="O227" s="240"/>
      <c r="P227" s="90"/>
      <c r="Q227" s="90"/>
      <c r="R227" s="90"/>
      <c r="S227" s="90"/>
      <c r="T227" s="90"/>
      <c r="U227" s="90"/>
      <c r="V227" s="90"/>
      <c r="W227" s="90"/>
      <c r="X227" s="91"/>
      <c r="Y227" s="37"/>
      <c r="Z227" s="37"/>
      <c r="AA227" s="37"/>
      <c r="AB227" s="37"/>
      <c r="AC227" s="37"/>
      <c r="AD227" s="37"/>
      <c r="AE227" s="37"/>
      <c r="AT227" s="16" t="s">
        <v>135</v>
      </c>
      <c r="AU227" s="16" t="s">
        <v>86</v>
      </c>
    </row>
    <row r="228" s="2" customFormat="1" ht="55.5" customHeight="1">
      <c r="A228" s="37"/>
      <c r="B228" s="38"/>
      <c r="C228" s="221" t="s">
        <v>527</v>
      </c>
      <c r="D228" s="221" t="s">
        <v>129</v>
      </c>
      <c r="E228" s="222" t="s">
        <v>528</v>
      </c>
      <c r="F228" s="223" t="s">
        <v>529</v>
      </c>
      <c r="G228" s="224" t="s">
        <v>167</v>
      </c>
      <c r="H228" s="225">
        <v>43.5</v>
      </c>
      <c r="I228" s="226"/>
      <c r="J228" s="226"/>
      <c r="K228" s="227">
        <f>ROUND(P228*H228,2)</f>
        <v>0</v>
      </c>
      <c r="L228" s="228"/>
      <c r="M228" s="43"/>
      <c r="N228" s="229" t="s">
        <v>1</v>
      </c>
      <c r="O228" s="230" t="s">
        <v>40</v>
      </c>
      <c r="P228" s="231">
        <f>I228+J228</f>
        <v>0</v>
      </c>
      <c r="Q228" s="231">
        <f>ROUND(I228*H228,2)</f>
        <v>0</v>
      </c>
      <c r="R228" s="231">
        <f>ROUND(J228*H228,2)</f>
        <v>0</v>
      </c>
      <c r="S228" s="90"/>
      <c r="T228" s="232">
        <f>S228*H228</f>
        <v>0</v>
      </c>
      <c r="U228" s="232">
        <v>0</v>
      </c>
      <c r="V228" s="232">
        <f>U228*H228</f>
        <v>0</v>
      </c>
      <c r="W228" s="232">
        <v>0</v>
      </c>
      <c r="X228" s="233">
        <f>W228*H228</f>
        <v>0</v>
      </c>
      <c r="Y228" s="37"/>
      <c r="Z228" s="37"/>
      <c r="AA228" s="37"/>
      <c r="AB228" s="37"/>
      <c r="AC228" s="37"/>
      <c r="AD228" s="37"/>
      <c r="AE228" s="37"/>
      <c r="AR228" s="234" t="s">
        <v>133</v>
      </c>
      <c r="AT228" s="234" t="s">
        <v>129</v>
      </c>
      <c r="AU228" s="234" t="s">
        <v>86</v>
      </c>
      <c r="AY228" s="16" t="s">
        <v>127</v>
      </c>
      <c r="BE228" s="235">
        <f>IF(O228="základní",K228,0)</f>
        <v>0</v>
      </c>
      <c r="BF228" s="235">
        <f>IF(O228="snížená",K228,0)</f>
        <v>0</v>
      </c>
      <c r="BG228" s="235">
        <f>IF(O228="zákl. přenesená",K228,0)</f>
        <v>0</v>
      </c>
      <c r="BH228" s="235">
        <f>IF(O228="sníž. přenesená",K228,0)</f>
        <v>0</v>
      </c>
      <c r="BI228" s="235">
        <f>IF(O228="nulová",K228,0)</f>
        <v>0</v>
      </c>
      <c r="BJ228" s="16" t="s">
        <v>82</v>
      </c>
      <c r="BK228" s="235">
        <f>ROUND(P228*H228,2)</f>
        <v>0</v>
      </c>
      <c r="BL228" s="16" t="s">
        <v>133</v>
      </c>
      <c r="BM228" s="234" t="s">
        <v>461</v>
      </c>
    </row>
    <row r="229" s="2" customFormat="1">
      <c r="A229" s="37"/>
      <c r="B229" s="38"/>
      <c r="C229" s="39"/>
      <c r="D229" s="236" t="s">
        <v>135</v>
      </c>
      <c r="E229" s="39"/>
      <c r="F229" s="237" t="s">
        <v>529</v>
      </c>
      <c r="G229" s="39"/>
      <c r="H229" s="39"/>
      <c r="I229" s="238"/>
      <c r="J229" s="238"/>
      <c r="K229" s="39"/>
      <c r="L229" s="39"/>
      <c r="M229" s="43"/>
      <c r="N229" s="239"/>
      <c r="O229" s="240"/>
      <c r="P229" s="90"/>
      <c r="Q229" s="90"/>
      <c r="R229" s="90"/>
      <c r="S229" s="90"/>
      <c r="T229" s="90"/>
      <c r="U229" s="90"/>
      <c r="V229" s="90"/>
      <c r="W229" s="90"/>
      <c r="X229" s="91"/>
      <c r="Y229" s="37"/>
      <c r="Z229" s="37"/>
      <c r="AA229" s="37"/>
      <c r="AB229" s="37"/>
      <c r="AC229" s="37"/>
      <c r="AD229" s="37"/>
      <c r="AE229" s="37"/>
      <c r="AT229" s="16" t="s">
        <v>135</v>
      </c>
      <c r="AU229" s="16" t="s">
        <v>86</v>
      </c>
    </row>
    <row r="230" s="2" customFormat="1" ht="33" customHeight="1">
      <c r="A230" s="37"/>
      <c r="B230" s="38"/>
      <c r="C230" s="221" t="s">
        <v>530</v>
      </c>
      <c r="D230" s="221" t="s">
        <v>129</v>
      </c>
      <c r="E230" s="222" t="s">
        <v>531</v>
      </c>
      <c r="F230" s="223" t="s">
        <v>532</v>
      </c>
      <c r="G230" s="224" t="s">
        <v>167</v>
      </c>
      <c r="H230" s="225">
        <v>8.6999999999999993</v>
      </c>
      <c r="I230" s="226"/>
      <c r="J230" s="226"/>
      <c r="K230" s="227">
        <f>ROUND(P230*H230,2)</f>
        <v>0</v>
      </c>
      <c r="L230" s="228"/>
      <c r="M230" s="43"/>
      <c r="N230" s="229" t="s">
        <v>1</v>
      </c>
      <c r="O230" s="230" t="s">
        <v>40</v>
      </c>
      <c r="P230" s="231">
        <f>I230+J230</f>
        <v>0</v>
      </c>
      <c r="Q230" s="231">
        <f>ROUND(I230*H230,2)</f>
        <v>0</v>
      </c>
      <c r="R230" s="231">
        <f>ROUND(J230*H230,2)</f>
        <v>0</v>
      </c>
      <c r="S230" s="90"/>
      <c r="T230" s="232">
        <f>S230*H230</f>
        <v>0</v>
      </c>
      <c r="U230" s="232">
        <v>0</v>
      </c>
      <c r="V230" s="232">
        <f>U230*H230</f>
        <v>0</v>
      </c>
      <c r="W230" s="232">
        <v>0</v>
      </c>
      <c r="X230" s="233">
        <f>W230*H230</f>
        <v>0</v>
      </c>
      <c r="Y230" s="37"/>
      <c r="Z230" s="37"/>
      <c r="AA230" s="37"/>
      <c r="AB230" s="37"/>
      <c r="AC230" s="37"/>
      <c r="AD230" s="37"/>
      <c r="AE230" s="37"/>
      <c r="AR230" s="234" t="s">
        <v>133</v>
      </c>
      <c r="AT230" s="234" t="s">
        <v>129</v>
      </c>
      <c r="AU230" s="234" t="s">
        <v>86</v>
      </c>
      <c r="AY230" s="16" t="s">
        <v>127</v>
      </c>
      <c r="BE230" s="235">
        <f>IF(O230="základní",K230,0)</f>
        <v>0</v>
      </c>
      <c r="BF230" s="235">
        <f>IF(O230="snížená",K230,0)</f>
        <v>0</v>
      </c>
      <c r="BG230" s="235">
        <f>IF(O230="zákl. přenesená",K230,0)</f>
        <v>0</v>
      </c>
      <c r="BH230" s="235">
        <f>IF(O230="sníž. přenesená",K230,0)</f>
        <v>0</v>
      </c>
      <c r="BI230" s="235">
        <f>IF(O230="nulová",K230,0)</f>
        <v>0</v>
      </c>
      <c r="BJ230" s="16" t="s">
        <v>82</v>
      </c>
      <c r="BK230" s="235">
        <f>ROUND(P230*H230,2)</f>
        <v>0</v>
      </c>
      <c r="BL230" s="16" t="s">
        <v>133</v>
      </c>
      <c r="BM230" s="234" t="s">
        <v>470</v>
      </c>
    </row>
    <row r="231" s="2" customFormat="1">
      <c r="A231" s="37"/>
      <c r="B231" s="38"/>
      <c r="C231" s="39"/>
      <c r="D231" s="236" t="s">
        <v>135</v>
      </c>
      <c r="E231" s="39"/>
      <c r="F231" s="237" t="s">
        <v>532</v>
      </c>
      <c r="G231" s="39"/>
      <c r="H231" s="39"/>
      <c r="I231" s="238"/>
      <c r="J231" s="238"/>
      <c r="K231" s="39"/>
      <c r="L231" s="39"/>
      <c r="M231" s="43"/>
      <c r="N231" s="239"/>
      <c r="O231" s="240"/>
      <c r="P231" s="90"/>
      <c r="Q231" s="90"/>
      <c r="R231" s="90"/>
      <c r="S231" s="90"/>
      <c r="T231" s="90"/>
      <c r="U231" s="90"/>
      <c r="V231" s="90"/>
      <c r="W231" s="90"/>
      <c r="X231" s="91"/>
      <c r="Y231" s="37"/>
      <c r="Z231" s="37"/>
      <c r="AA231" s="37"/>
      <c r="AB231" s="37"/>
      <c r="AC231" s="37"/>
      <c r="AD231" s="37"/>
      <c r="AE231" s="37"/>
      <c r="AT231" s="16" t="s">
        <v>135</v>
      </c>
      <c r="AU231" s="16" t="s">
        <v>86</v>
      </c>
    </row>
    <row r="232" s="2" customFormat="1" ht="37.8" customHeight="1">
      <c r="A232" s="37"/>
      <c r="B232" s="38"/>
      <c r="C232" s="221" t="s">
        <v>533</v>
      </c>
      <c r="D232" s="221" t="s">
        <v>129</v>
      </c>
      <c r="E232" s="222" t="s">
        <v>534</v>
      </c>
      <c r="F232" s="223" t="s">
        <v>535</v>
      </c>
      <c r="G232" s="224" t="s">
        <v>178</v>
      </c>
      <c r="H232" s="225">
        <v>11</v>
      </c>
      <c r="I232" s="226"/>
      <c r="J232" s="226"/>
      <c r="K232" s="227">
        <f>ROUND(P232*H232,2)</f>
        <v>0</v>
      </c>
      <c r="L232" s="228"/>
      <c r="M232" s="43"/>
      <c r="N232" s="229" t="s">
        <v>1</v>
      </c>
      <c r="O232" s="230" t="s">
        <v>40</v>
      </c>
      <c r="P232" s="231">
        <f>I232+J232</f>
        <v>0</v>
      </c>
      <c r="Q232" s="231">
        <f>ROUND(I232*H232,2)</f>
        <v>0</v>
      </c>
      <c r="R232" s="231">
        <f>ROUND(J232*H232,2)</f>
        <v>0</v>
      </c>
      <c r="S232" s="90"/>
      <c r="T232" s="232">
        <f>S232*H232</f>
        <v>0</v>
      </c>
      <c r="U232" s="232">
        <v>0</v>
      </c>
      <c r="V232" s="232">
        <f>U232*H232</f>
        <v>0</v>
      </c>
      <c r="W232" s="232">
        <v>0</v>
      </c>
      <c r="X232" s="233">
        <f>W232*H232</f>
        <v>0</v>
      </c>
      <c r="Y232" s="37"/>
      <c r="Z232" s="37"/>
      <c r="AA232" s="37"/>
      <c r="AB232" s="37"/>
      <c r="AC232" s="37"/>
      <c r="AD232" s="37"/>
      <c r="AE232" s="37"/>
      <c r="AR232" s="234" t="s">
        <v>133</v>
      </c>
      <c r="AT232" s="234" t="s">
        <v>129</v>
      </c>
      <c r="AU232" s="234" t="s">
        <v>86</v>
      </c>
      <c r="AY232" s="16" t="s">
        <v>127</v>
      </c>
      <c r="BE232" s="235">
        <f>IF(O232="základní",K232,0)</f>
        <v>0</v>
      </c>
      <c r="BF232" s="235">
        <f>IF(O232="snížená",K232,0)</f>
        <v>0</v>
      </c>
      <c r="BG232" s="235">
        <f>IF(O232="zákl. přenesená",K232,0)</f>
        <v>0</v>
      </c>
      <c r="BH232" s="235">
        <f>IF(O232="sníž. přenesená",K232,0)</f>
        <v>0</v>
      </c>
      <c r="BI232" s="235">
        <f>IF(O232="nulová",K232,0)</f>
        <v>0</v>
      </c>
      <c r="BJ232" s="16" t="s">
        <v>82</v>
      </c>
      <c r="BK232" s="235">
        <f>ROUND(P232*H232,2)</f>
        <v>0</v>
      </c>
      <c r="BL232" s="16" t="s">
        <v>133</v>
      </c>
      <c r="BM232" s="234" t="s">
        <v>480</v>
      </c>
    </row>
    <row r="233" s="2" customFormat="1">
      <c r="A233" s="37"/>
      <c r="B233" s="38"/>
      <c r="C233" s="39"/>
      <c r="D233" s="236" t="s">
        <v>135</v>
      </c>
      <c r="E233" s="39"/>
      <c r="F233" s="237" t="s">
        <v>535</v>
      </c>
      <c r="G233" s="39"/>
      <c r="H233" s="39"/>
      <c r="I233" s="238"/>
      <c r="J233" s="238"/>
      <c r="K233" s="39"/>
      <c r="L233" s="39"/>
      <c r="M233" s="43"/>
      <c r="N233" s="239"/>
      <c r="O233" s="240"/>
      <c r="P233" s="90"/>
      <c r="Q233" s="90"/>
      <c r="R233" s="90"/>
      <c r="S233" s="90"/>
      <c r="T233" s="90"/>
      <c r="U233" s="90"/>
      <c r="V233" s="90"/>
      <c r="W233" s="90"/>
      <c r="X233" s="91"/>
      <c r="Y233" s="37"/>
      <c r="Z233" s="37"/>
      <c r="AA233" s="37"/>
      <c r="AB233" s="37"/>
      <c r="AC233" s="37"/>
      <c r="AD233" s="37"/>
      <c r="AE233" s="37"/>
      <c r="AT233" s="16" t="s">
        <v>135</v>
      </c>
      <c r="AU233" s="16" t="s">
        <v>86</v>
      </c>
    </row>
    <row r="234" s="2" customFormat="1" ht="37.8" customHeight="1">
      <c r="A234" s="37"/>
      <c r="B234" s="38"/>
      <c r="C234" s="221" t="s">
        <v>536</v>
      </c>
      <c r="D234" s="221" t="s">
        <v>129</v>
      </c>
      <c r="E234" s="222" t="s">
        <v>537</v>
      </c>
      <c r="F234" s="223" t="s">
        <v>538</v>
      </c>
      <c r="G234" s="224" t="s">
        <v>132</v>
      </c>
      <c r="H234" s="225">
        <v>195</v>
      </c>
      <c r="I234" s="226"/>
      <c r="J234" s="226"/>
      <c r="K234" s="227">
        <f>ROUND(P234*H234,2)</f>
        <v>0</v>
      </c>
      <c r="L234" s="228"/>
      <c r="M234" s="43"/>
      <c r="N234" s="229" t="s">
        <v>1</v>
      </c>
      <c r="O234" s="230" t="s">
        <v>40</v>
      </c>
      <c r="P234" s="231">
        <f>I234+J234</f>
        <v>0</v>
      </c>
      <c r="Q234" s="231">
        <f>ROUND(I234*H234,2)</f>
        <v>0</v>
      </c>
      <c r="R234" s="231">
        <f>ROUND(J234*H234,2)</f>
        <v>0</v>
      </c>
      <c r="S234" s="90"/>
      <c r="T234" s="232">
        <f>S234*H234</f>
        <v>0</v>
      </c>
      <c r="U234" s="232">
        <v>0</v>
      </c>
      <c r="V234" s="232">
        <f>U234*H234</f>
        <v>0</v>
      </c>
      <c r="W234" s="232">
        <v>0</v>
      </c>
      <c r="X234" s="233">
        <f>W234*H234</f>
        <v>0</v>
      </c>
      <c r="Y234" s="37"/>
      <c r="Z234" s="37"/>
      <c r="AA234" s="37"/>
      <c r="AB234" s="37"/>
      <c r="AC234" s="37"/>
      <c r="AD234" s="37"/>
      <c r="AE234" s="37"/>
      <c r="AR234" s="234" t="s">
        <v>133</v>
      </c>
      <c r="AT234" s="234" t="s">
        <v>129</v>
      </c>
      <c r="AU234" s="234" t="s">
        <v>86</v>
      </c>
      <c r="AY234" s="16" t="s">
        <v>127</v>
      </c>
      <c r="BE234" s="235">
        <f>IF(O234="základní",K234,0)</f>
        <v>0</v>
      </c>
      <c r="BF234" s="235">
        <f>IF(O234="snížená",K234,0)</f>
        <v>0</v>
      </c>
      <c r="BG234" s="235">
        <f>IF(O234="zákl. přenesená",K234,0)</f>
        <v>0</v>
      </c>
      <c r="BH234" s="235">
        <f>IF(O234="sníž. přenesená",K234,0)</f>
        <v>0</v>
      </c>
      <c r="BI234" s="235">
        <f>IF(O234="nulová",K234,0)</f>
        <v>0</v>
      </c>
      <c r="BJ234" s="16" t="s">
        <v>82</v>
      </c>
      <c r="BK234" s="235">
        <f>ROUND(P234*H234,2)</f>
        <v>0</v>
      </c>
      <c r="BL234" s="16" t="s">
        <v>133</v>
      </c>
      <c r="BM234" s="234" t="s">
        <v>487</v>
      </c>
    </row>
    <row r="235" s="2" customFormat="1">
      <c r="A235" s="37"/>
      <c r="B235" s="38"/>
      <c r="C235" s="39"/>
      <c r="D235" s="236" t="s">
        <v>135</v>
      </c>
      <c r="E235" s="39"/>
      <c r="F235" s="237" t="s">
        <v>538</v>
      </c>
      <c r="G235" s="39"/>
      <c r="H235" s="39"/>
      <c r="I235" s="238"/>
      <c r="J235" s="238"/>
      <c r="K235" s="39"/>
      <c r="L235" s="39"/>
      <c r="M235" s="43"/>
      <c r="N235" s="239"/>
      <c r="O235" s="240"/>
      <c r="P235" s="90"/>
      <c r="Q235" s="90"/>
      <c r="R235" s="90"/>
      <c r="S235" s="90"/>
      <c r="T235" s="90"/>
      <c r="U235" s="90"/>
      <c r="V235" s="90"/>
      <c r="W235" s="90"/>
      <c r="X235" s="91"/>
      <c r="Y235" s="37"/>
      <c r="Z235" s="37"/>
      <c r="AA235" s="37"/>
      <c r="AB235" s="37"/>
      <c r="AC235" s="37"/>
      <c r="AD235" s="37"/>
      <c r="AE235" s="37"/>
      <c r="AT235" s="16" t="s">
        <v>135</v>
      </c>
      <c r="AU235" s="16" t="s">
        <v>86</v>
      </c>
    </row>
    <row r="236" s="2" customFormat="1" ht="16.5" customHeight="1">
      <c r="A236" s="37"/>
      <c r="B236" s="38"/>
      <c r="C236" s="221" t="s">
        <v>539</v>
      </c>
      <c r="D236" s="221" t="s">
        <v>129</v>
      </c>
      <c r="E236" s="222" t="s">
        <v>540</v>
      </c>
      <c r="F236" s="223" t="s">
        <v>541</v>
      </c>
      <c r="G236" s="224" t="s">
        <v>132</v>
      </c>
      <c r="H236" s="225">
        <v>195</v>
      </c>
      <c r="I236" s="226"/>
      <c r="J236" s="226"/>
      <c r="K236" s="227">
        <f>ROUND(P236*H236,2)</f>
        <v>0</v>
      </c>
      <c r="L236" s="228"/>
      <c r="M236" s="43"/>
      <c r="N236" s="229" t="s">
        <v>1</v>
      </c>
      <c r="O236" s="230" t="s">
        <v>40</v>
      </c>
      <c r="P236" s="231">
        <f>I236+J236</f>
        <v>0</v>
      </c>
      <c r="Q236" s="231">
        <f>ROUND(I236*H236,2)</f>
        <v>0</v>
      </c>
      <c r="R236" s="231">
        <f>ROUND(J236*H236,2)</f>
        <v>0</v>
      </c>
      <c r="S236" s="90"/>
      <c r="T236" s="232">
        <f>S236*H236</f>
        <v>0</v>
      </c>
      <c r="U236" s="232">
        <v>0</v>
      </c>
      <c r="V236" s="232">
        <f>U236*H236</f>
        <v>0</v>
      </c>
      <c r="W236" s="232">
        <v>0</v>
      </c>
      <c r="X236" s="233">
        <f>W236*H236</f>
        <v>0</v>
      </c>
      <c r="Y236" s="37"/>
      <c r="Z236" s="37"/>
      <c r="AA236" s="37"/>
      <c r="AB236" s="37"/>
      <c r="AC236" s="37"/>
      <c r="AD236" s="37"/>
      <c r="AE236" s="37"/>
      <c r="AR236" s="234" t="s">
        <v>133</v>
      </c>
      <c r="AT236" s="234" t="s">
        <v>129</v>
      </c>
      <c r="AU236" s="234" t="s">
        <v>86</v>
      </c>
      <c r="AY236" s="16" t="s">
        <v>127</v>
      </c>
      <c r="BE236" s="235">
        <f>IF(O236="základní",K236,0)</f>
        <v>0</v>
      </c>
      <c r="BF236" s="235">
        <f>IF(O236="snížená",K236,0)</f>
        <v>0</v>
      </c>
      <c r="BG236" s="235">
        <f>IF(O236="zákl. přenesená",K236,0)</f>
        <v>0</v>
      </c>
      <c r="BH236" s="235">
        <f>IF(O236="sníž. přenesená",K236,0)</f>
        <v>0</v>
      </c>
      <c r="BI236" s="235">
        <f>IF(O236="nulová",K236,0)</f>
        <v>0</v>
      </c>
      <c r="BJ236" s="16" t="s">
        <v>82</v>
      </c>
      <c r="BK236" s="235">
        <f>ROUND(P236*H236,2)</f>
        <v>0</v>
      </c>
      <c r="BL236" s="16" t="s">
        <v>133</v>
      </c>
      <c r="BM236" s="234" t="s">
        <v>493</v>
      </c>
    </row>
    <row r="237" s="2" customFormat="1">
      <c r="A237" s="37"/>
      <c r="B237" s="38"/>
      <c r="C237" s="39"/>
      <c r="D237" s="236" t="s">
        <v>135</v>
      </c>
      <c r="E237" s="39"/>
      <c r="F237" s="237" t="s">
        <v>541</v>
      </c>
      <c r="G237" s="39"/>
      <c r="H237" s="39"/>
      <c r="I237" s="238"/>
      <c r="J237" s="238"/>
      <c r="K237" s="39"/>
      <c r="L237" s="39"/>
      <c r="M237" s="43"/>
      <c r="N237" s="239"/>
      <c r="O237" s="240"/>
      <c r="P237" s="90"/>
      <c r="Q237" s="90"/>
      <c r="R237" s="90"/>
      <c r="S237" s="90"/>
      <c r="T237" s="90"/>
      <c r="U237" s="90"/>
      <c r="V237" s="90"/>
      <c r="W237" s="90"/>
      <c r="X237" s="91"/>
      <c r="Y237" s="37"/>
      <c r="Z237" s="37"/>
      <c r="AA237" s="37"/>
      <c r="AB237" s="37"/>
      <c r="AC237" s="37"/>
      <c r="AD237" s="37"/>
      <c r="AE237" s="37"/>
      <c r="AT237" s="16" t="s">
        <v>135</v>
      </c>
      <c r="AU237" s="16" t="s">
        <v>86</v>
      </c>
    </row>
    <row r="238" s="2" customFormat="1" ht="24.15" customHeight="1">
      <c r="A238" s="37"/>
      <c r="B238" s="38"/>
      <c r="C238" s="221" t="s">
        <v>542</v>
      </c>
      <c r="D238" s="221" t="s">
        <v>129</v>
      </c>
      <c r="E238" s="222" t="s">
        <v>543</v>
      </c>
      <c r="F238" s="223" t="s">
        <v>544</v>
      </c>
      <c r="G238" s="224" t="s">
        <v>132</v>
      </c>
      <c r="H238" s="225">
        <v>195</v>
      </c>
      <c r="I238" s="226"/>
      <c r="J238" s="226"/>
      <c r="K238" s="227">
        <f>ROUND(P238*H238,2)</f>
        <v>0</v>
      </c>
      <c r="L238" s="228"/>
      <c r="M238" s="43"/>
      <c r="N238" s="229" t="s">
        <v>1</v>
      </c>
      <c r="O238" s="230" t="s">
        <v>40</v>
      </c>
      <c r="P238" s="231">
        <f>I238+J238</f>
        <v>0</v>
      </c>
      <c r="Q238" s="231">
        <f>ROUND(I238*H238,2)</f>
        <v>0</v>
      </c>
      <c r="R238" s="231">
        <f>ROUND(J238*H238,2)</f>
        <v>0</v>
      </c>
      <c r="S238" s="90"/>
      <c r="T238" s="232">
        <f>S238*H238</f>
        <v>0</v>
      </c>
      <c r="U238" s="232">
        <v>0</v>
      </c>
      <c r="V238" s="232">
        <f>U238*H238</f>
        <v>0</v>
      </c>
      <c r="W238" s="232">
        <v>0</v>
      </c>
      <c r="X238" s="233">
        <f>W238*H238</f>
        <v>0</v>
      </c>
      <c r="Y238" s="37"/>
      <c r="Z238" s="37"/>
      <c r="AA238" s="37"/>
      <c r="AB238" s="37"/>
      <c r="AC238" s="37"/>
      <c r="AD238" s="37"/>
      <c r="AE238" s="37"/>
      <c r="AR238" s="234" t="s">
        <v>133</v>
      </c>
      <c r="AT238" s="234" t="s">
        <v>129</v>
      </c>
      <c r="AU238" s="234" t="s">
        <v>86</v>
      </c>
      <c r="AY238" s="16" t="s">
        <v>127</v>
      </c>
      <c r="BE238" s="235">
        <f>IF(O238="základní",K238,0)</f>
        <v>0</v>
      </c>
      <c r="BF238" s="235">
        <f>IF(O238="snížená",K238,0)</f>
        <v>0</v>
      </c>
      <c r="BG238" s="235">
        <f>IF(O238="zákl. přenesená",K238,0)</f>
        <v>0</v>
      </c>
      <c r="BH238" s="235">
        <f>IF(O238="sníž. přenesená",K238,0)</f>
        <v>0</v>
      </c>
      <c r="BI238" s="235">
        <f>IF(O238="nulová",K238,0)</f>
        <v>0</v>
      </c>
      <c r="BJ238" s="16" t="s">
        <v>82</v>
      </c>
      <c r="BK238" s="235">
        <f>ROUND(P238*H238,2)</f>
        <v>0</v>
      </c>
      <c r="BL238" s="16" t="s">
        <v>133</v>
      </c>
      <c r="BM238" s="234" t="s">
        <v>500</v>
      </c>
    </row>
    <row r="239" s="2" customFormat="1">
      <c r="A239" s="37"/>
      <c r="B239" s="38"/>
      <c r="C239" s="39"/>
      <c r="D239" s="236" t="s">
        <v>135</v>
      </c>
      <c r="E239" s="39"/>
      <c r="F239" s="237" t="s">
        <v>544</v>
      </c>
      <c r="G239" s="39"/>
      <c r="H239" s="39"/>
      <c r="I239" s="238"/>
      <c r="J239" s="238"/>
      <c r="K239" s="39"/>
      <c r="L239" s="39"/>
      <c r="M239" s="43"/>
      <c r="N239" s="239"/>
      <c r="O239" s="240"/>
      <c r="P239" s="90"/>
      <c r="Q239" s="90"/>
      <c r="R239" s="90"/>
      <c r="S239" s="90"/>
      <c r="T239" s="90"/>
      <c r="U239" s="90"/>
      <c r="V239" s="90"/>
      <c r="W239" s="90"/>
      <c r="X239" s="91"/>
      <c r="Y239" s="37"/>
      <c r="Z239" s="37"/>
      <c r="AA239" s="37"/>
      <c r="AB239" s="37"/>
      <c r="AC239" s="37"/>
      <c r="AD239" s="37"/>
      <c r="AE239" s="37"/>
      <c r="AT239" s="16" t="s">
        <v>135</v>
      </c>
      <c r="AU239" s="16" t="s">
        <v>86</v>
      </c>
    </row>
    <row r="240" s="2" customFormat="1" ht="33" customHeight="1">
      <c r="A240" s="37"/>
      <c r="B240" s="38"/>
      <c r="C240" s="221" t="s">
        <v>545</v>
      </c>
      <c r="D240" s="221" t="s">
        <v>129</v>
      </c>
      <c r="E240" s="222" t="s">
        <v>546</v>
      </c>
      <c r="F240" s="223" t="s">
        <v>547</v>
      </c>
      <c r="G240" s="224" t="s">
        <v>178</v>
      </c>
      <c r="H240" s="225">
        <v>1300</v>
      </c>
      <c r="I240" s="226"/>
      <c r="J240" s="226"/>
      <c r="K240" s="227">
        <f>ROUND(P240*H240,2)</f>
        <v>0</v>
      </c>
      <c r="L240" s="228"/>
      <c r="M240" s="43"/>
      <c r="N240" s="229" t="s">
        <v>1</v>
      </c>
      <c r="O240" s="230" t="s">
        <v>40</v>
      </c>
      <c r="P240" s="231">
        <f>I240+J240</f>
        <v>0</v>
      </c>
      <c r="Q240" s="231">
        <f>ROUND(I240*H240,2)</f>
        <v>0</v>
      </c>
      <c r="R240" s="231">
        <f>ROUND(J240*H240,2)</f>
        <v>0</v>
      </c>
      <c r="S240" s="90"/>
      <c r="T240" s="232">
        <f>S240*H240</f>
        <v>0</v>
      </c>
      <c r="U240" s="232">
        <v>0</v>
      </c>
      <c r="V240" s="232">
        <f>U240*H240</f>
        <v>0</v>
      </c>
      <c r="W240" s="232">
        <v>0</v>
      </c>
      <c r="X240" s="233">
        <f>W240*H240</f>
        <v>0</v>
      </c>
      <c r="Y240" s="37"/>
      <c r="Z240" s="37"/>
      <c r="AA240" s="37"/>
      <c r="AB240" s="37"/>
      <c r="AC240" s="37"/>
      <c r="AD240" s="37"/>
      <c r="AE240" s="37"/>
      <c r="AR240" s="234" t="s">
        <v>133</v>
      </c>
      <c r="AT240" s="234" t="s">
        <v>129</v>
      </c>
      <c r="AU240" s="234" t="s">
        <v>86</v>
      </c>
      <c r="AY240" s="16" t="s">
        <v>127</v>
      </c>
      <c r="BE240" s="235">
        <f>IF(O240="základní",K240,0)</f>
        <v>0</v>
      </c>
      <c r="BF240" s="235">
        <f>IF(O240="snížená",K240,0)</f>
        <v>0</v>
      </c>
      <c r="BG240" s="235">
        <f>IF(O240="zákl. přenesená",K240,0)</f>
        <v>0</v>
      </c>
      <c r="BH240" s="235">
        <f>IF(O240="sníž. přenesená",K240,0)</f>
        <v>0</v>
      </c>
      <c r="BI240" s="235">
        <f>IF(O240="nulová",K240,0)</f>
        <v>0</v>
      </c>
      <c r="BJ240" s="16" t="s">
        <v>82</v>
      </c>
      <c r="BK240" s="235">
        <f>ROUND(P240*H240,2)</f>
        <v>0</v>
      </c>
      <c r="BL240" s="16" t="s">
        <v>133</v>
      </c>
      <c r="BM240" s="234" t="s">
        <v>506</v>
      </c>
    </row>
    <row r="241" s="2" customFormat="1">
      <c r="A241" s="37"/>
      <c r="B241" s="38"/>
      <c r="C241" s="39"/>
      <c r="D241" s="236" t="s">
        <v>135</v>
      </c>
      <c r="E241" s="39"/>
      <c r="F241" s="237" t="s">
        <v>547</v>
      </c>
      <c r="G241" s="39"/>
      <c r="H241" s="39"/>
      <c r="I241" s="238"/>
      <c r="J241" s="238"/>
      <c r="K241" s="39"/>
      <c r="L241" s="39"/>
      <c r="M241" s="43"/>
      <c r="N241" s="239"/>
      <c r="O241" s="240"/>
      <c r="P241" s="90"/>
      <c r="Q241" s="90"/>
      <c r="R241" s="90"/>
      <c r="S241" s="90"/>
      <c r="T241" s="90"/>
      <c r="U241" s="90"/>
      <c r="V241" s="90"/>
      <c r="W241" s="90"/>
      <c r="X241" s="91"/>
      <c r="Y241" s="37"/>
      <c r="Z241" s="37"/>
      <c r="AA241" s="37"/>
      <c r="AB241" s="37"/>
      <c r="AC241" s="37"/>
      <c r="AD241" s="37"/>
      <c r="AE241" s="37"/>
      <c r="AT241" s="16" t="s">
        <v>135</v>
      </c>
      <c r="AU241" s="16" t="s">
        <v>86</v>
      </c>
    </row>
    <row r="242" s="2" customFormat="1" ht="37.8" customHeight="1">
      <c r="A242" s="37"/>
      <c r="B242" s="38"/>
      <c r="C242" s="221" t="s">
        <v>548</v>
      </c>
      <c r="D242" s="221" t="s">
        <v>129</v>
      </c>
      <c r="E242" s="222" t="s">
        <v>549</v>
      </c>
      <c r="F242" s="223" t="s">
        <v>550</v>
      </c>
      <c r="G242" s="224" t="s">
        <v>178</v>
      </c>
      <c r="H242" s="225">
        <v>1491</v>
      </c>
      <c r="I242" s="226"/>
      <c r="J242" s="226"/>
      <c r="K242" s="227">
        <f>ROUND(P242*H242,2)</f>
        <v>0</v>
      </c>
      <c r="L242" s="228"/>
      <c r="M242" s="43"/>
      <c r="N242" s="229" t="s">
        <v>1</v>
      </c>
      <c r="O242" s="230" t="s">
        <v>40</v>
      </c>
      <c r="P242" s="231">
        <f>I242+J242</f>
        <v>0</v>
      </c>
      <c r="Q242" s="231">
        <f>ROUND(I242*H242,2)</f>
        <v>0</v>
      </c>
      <c r="R242" s="231">
        <f>ROUND(J242*H242,2)</f>
        <v>0</v>
      </c>
      <c r="S242" s="90"/>
      <c r="T242" s="232">
        <f>S242*H242</f>
        <v>0</v>
      </c>
      <c r="U242" s="232">
        <v>0</v>
      </c>
      <c r="V242" s="232">
        <f>U242*H242</f>
        <v>0</v>
      </c>
      <c r="W242" s="232">
        <v>0</v>
      </c>
      <c r="X242" s="233">
        <f>W242*H242</f>
        <v>0</v>
      </c>
      <c r="Y242" s="37"/>
      <c r="Z242" s="37"/>
      <c r="AA242" s="37"/>
      <c r="AB242" s="37"/>
      <c r="AC242" s="37"/>
      <c r="AD242" s="37"/>
      <c r="AE242" s="37"/>
      <c r="AR242" s="234" t="s">
        <v>133</v>
      </c>
      <c r="AT242" s="234" t="s">
        <v>129</v>
      </c>
      <c r="AU242" s="234" t="s">
        <v>86</v>
      </c>
      <c r="AY242" s="16" t="s">
        <v>127</v>
      </c>
      <c r="BE242" s="235">
        <f>IF(O242="základní",K242,0)</f>
        <v>0</v>
      </c>
      <c r="BF242" s="235">
        <f>IF(O242="snížená",K242,0)</f>
        <v>0</v>
      </c>
      <c r="BG242" s="235">
        <f>IF(O242="zákl. přenesená",K242,0)</f>
        <v>0</v>
      </c>
      <c r="BH242" s="235">
        <f>IF(O242="sníž. přenesená",K242,0)</f>
        <v>0</v>
      </c>
      <c r="BI242" s="235">
        <f>IF(O242="nulová",K242,0)</f>
        <v>0</v>
      </c>
      <c r="BJ242" s="16" t="s">
        <v>82</v>
      </c>
      <c r="BK242" s="235">
        <f>ROUND(P242*H242,2)</f>
        <v>0</v>
      </c>
      <c r="BL242" s="16" t="s">
        <v>133</v>
      </c>
      <c r="BM242" s="234" t="s">
        <v>512</v>
      </c>
    </row>
    <row r="243" s="2" customFormat="1">
      <c r="A243" s="37"/>
      <c r="B243" s="38"/>
      <c r="C243" s="39"/>
      <c r="D243" s="236" t="s">
        <v>135</v>
      </c>
      <c r="E243" s="39"/>
      <c r="F243" s="237" t="s">
        <v>550</v>
      </c>
      <c r="G243" s="39"/>
      <c r="H243" s="39"/>
      <c r="I243" s="238"/>
      <c r="J243" s="238"/>
      <c r="K243" s="39"/>
      <c r="L243" s="39"/>
      <c r="M243" s="43"/>
      <c r="N243" s="239"/>
      <c r="O243" s="240"/>
      <c r="P243" s="90"/>
      <c r="Q243" s="90"/>
      <c r="R243" s="90"/>
      <c r="S243" s="90"/>
      <c r="T243" s="90"/>
      <c r="U243" s="90"/>
      <c r="V243" s="90"/>
      <c r="W243" s="90"/>
      <c r="X243" s="91"/>
      <c r="Y243" s="37"/>
      <c r="Z243" s="37"/>
      <c r="AA243" s="37"/>
      <c r="AB243" s="37"/>
      <c r="AC243" s="37"/>
      <c r="AD243" s="37"/>
      <c r="AE243" s="37"/>
      <c r="AT243" s="16" t="s">
        <v>135</v>
      </c>
      <c r="AU243" s="16" t="s">
        <v>86</v>
      </c>
    </row>
    <row r="244" s="2" customFormat="1" ht="24.15" customHeight="1">
      <c r="A244" s="37"/>
      <c r="B244" s="38"/>
      <c r="C244" s="221" t="s">
        <v>551</v>
      </c>
      <c r="D244" s="221" t="s">
        <v>129</v>
      </c>
      <c r="E244" s="222" t="s">
        <v>552</v>
      </c>
      <c r="F244" s="223" t="s">
        <v>553</v>
      </c>
      <c r="G244" s="224" t="s">
        <v>178</v>
      </c>
      <c r="H244" s="225">
        <v>1491</v>
      </c>
      <c r="I244" s="226"/>
      <c r="J244" s="226"/>
      <c r="K244" s="227">
        <f>ROUND(P244*H244,2)</f>
        <v>0</v>
      </c>
      <c r="L244" s="228"/>
      <c r="M244" s="43"/>
      <c r="N244" s="229" t="s">
        <v>1</v>
      </c>
      <c r="O244" s="230" t="s">
        <v>40</v>
      </c>
      <c r="P244" s="231">
        <f>I244+J244</f>
        <v>0</v>
      </c>
      <c r="Q244" s="231">
        <f>ROUND(I244*H244,2)</f>
        <v>0</v>
      </c>
      <c r="R244" s="231">
        <f>ROUND(J244*H244,2)</f>
        <v>0</v>
      </c>
      <c r="S244" s="90"/>
      <c r="T244" s="232">
        <f>S244*H244</f>
        <v>0</v>
      </c>
      <c r="U244" s="232">
        <v>0</v>
      </c>
      <c r="V244" s="232">
        <f>U244*H244</f>
        <v>0</v>
      </c>
      <c r="W244" s="232">
        <v>0</v>
      </c>
      <c r="X244" s="233">
        <f>W244*H244</f>
        <v>0</v>
      </c>
      <c r="Y244" s="37"/>
      <c r="Z244" s="37"/>
      <c r="AA244" s="37"/>
      <c r="AB244" s="37"/>
      <c r="AC244" s="37"/>
      <c r="AD244" s="37"/>
      <c r="AE244" s="37"/>
      <c r="AR244" s="234" t="s">
        <v>133</v>
      </c>
      <c r="AT244" s="234" t="s">
        <v>129</v>
      </c>
      <c r="AU244" s="234" t="s">
        <v>86</v>
      </c>
      <c r="AY244" s="16" t="s">
        <v>127</v>
      </c>
      <c r="BE244" s="235">
        <f>IF(O244="základní",K244,0)</f>
        <v>0</v>
      </c>
      <c r="BF244" s="235">
        <f>IF(O244="snížená",K244,0)</f>
        <v>0</v>
      </c>
      <c r="BG244" s="235">
        <f>IF(O244="zákl. přenesená",K244,0)</f>
        <v>0</v>
      </c>
      <c r="BH244" s="235">
        <f>IF(O244="sníž. přenesená",K244,0)</f>
        <v>0</v>
      </c>
      <c r="BI244" s="235">
        <f>IF(O244="nulová",K244,0)</f>
        <v>0</v>
      </c>
      <c r="BJ244" s="16" t="s">
        <v>82</v>
      </c>
      <c r="BK244" s="235">
        <f>ROUND(P244*H244,2)</f>
        <v>0</v>
      </c>
      <c r="BL244" s="16" t="s">
        <v>133</v>
      </c>
      <c r="BM244" s="234" t="s">
        <v>518</v>
      </c>
    </row>
    <row r="245" s="2" customFormat="1">
      <c r="A245" s="37"/>
      <c r="B245" s="38"/>
      <c r="C245" s="39"/>
      <c r="D245" s="236" t="s">
        <v>135</v>
      </c>
      <c r="E245" s="39"/>
      <c r="F245" s="237" t="s">
        <v>553</v>
      </c>
      <c r="G245" s="39"/>
      <c r="H245" s="39"/>
      <c r="I245" s="238"/>
      <c r="J245" s="238"/>
      <c r="K245" s="39"/>
      <c r="L245" s="39"/>
      <c r="M245" s="43"/>
      <c r="N245" s="239"/>
      <c r="O245" s="240"/>
      <c r="P245" s="90"/>
      <c r="Q245" s="90"/>
      <c r="R245" s="90"/>
      <c r="S245" s="90"/>
      <c r="T245" s="90"/>
      <c r="U245" s="90"/>
      <c r="V245" s="90"/>
      <c r="W245" s="90"/>
      <c r="X245" s="91"/>
      <c r="Y245" s="37"/>
      <c r="Z245" s="37"/>
      <c r="AA245" s="37"/>
      <c r="AB245" s="37"/>
      <c r="AC245" s="37"/>
      <c r="AD245" s="37"/>
      <c r="AE245" s="37"/>
      <c r="AT245" s="16" t="s">
        <v>135</v>
      </c>
      <c r="AU245" s="16" t="s">
        <v>86</v>
      </c>
    </row>
    <row r="246" s="2" customFormat="1" ht="37.8" customHeight="1">
      <c r="A246" s="37"/>
      <c r="B246" s="38"/>
      <c r="C246" s="221" t="s">
        <v>554</v>
      </c>
      <c r="D246" s="221" t="s">
        <v>129</v>
      </c>
      <c r="E246" s="222" t="s">
        <v>555</v>
      </c>
      <c r="F246" s="223" t="s">
        <v>556</v>
      </c>
      <c r="G246" s="224" t="s">
        <v>178</v>
      </c>
      <c r="H246" s="225">
        <v>292</v>
      </c>
      <c r="I246" s="226"/>
      <c r="J246" s="226"/>
      <c r="K246" s="227">
        <f>ROUND(P246*H246,2)</f>
        <v>0</v>
      </c>
      <c r="L246" s="228"/>
      <c r="M246" s="43"/>
      <c r="N246" s="229" t="s">
        <v>1</v>
      </c>
      <c r="O246" s="230" t="s">
        <v>40</v>
      </c>
      <c r="P246" s="231">
        <f>I246+J246</f>
        <v>0</v>
      </c>
      <c r="Q246" s="231">
        <f>ROUND(I246*H246,2)</f>
        <v>0</v>
      </c>
      <c r="R246" s="231">
        <f>ROUND(J246*H246,2)</f>
        <v>0</v>
      </c>
      <c r="S246" s="90"/>
      <c r="T246" s="232">
        <f>S246*H246</f>
        <v>0</v>
      </c>
      <c r="U246" s="232">
        <v>0</v>
      </c>
      <c r="V246" s="232">
        <f>U246*H246</f>
        <v>0</v>
      </c>
      <c r="W246" s="232">
        <v>0</v>
      </c>
      <c r="X246" s="233">
        <f>W246*H246</f>
        <v>0</v>
      </c>
      <c r="Y246" s="37"/>
      <c r="Z246" s="37"/>
      <c r="AA246" s="37"/>
      <c r="AB246" s="37"/>
      <c r="AC246" s="37"/>
      <c r="AD246" s="37"/>
      <c r="AE246" s="37"/>
      <c r="AR246" s="234" t="s">
        <v>133</v>
      </c>
      <c r="AT246" s="234" t="s">
        <v>129</v>
      </c>
      <c r="AU246" s="234" t="s">
        <v>86</v>
      </c>
      <c r="AY246" s="16" t="s">
        <v>127</v>
      </c>
      <c r="BE246" s="235">
        <f>IF(O246="základní",K246,0)</f>
        <v>0</v>
      </c>
      <c r="BF246" s="235">
        <f>IF(O246="snížená",K246,0)</f>
        <v>0</v>
      </c>
      <c r="BG246" s="235">
        <f>IF(O246="zákl. přenesená",K246,0)</f>
        <v>0</v>
      </c>
      <c r="BH246" s="235">
        <f>IF(O246="sníž. přenesená",K246,0)</f>
        <v>0</v>
      </c>
      <c r="BI246" s="235">
        <f>IF(O246="nulová",K246,0)</f>
        <v>0</v>
      </c>
      <c r="BJ246" s="16" t="s">
        <v>82</v>
      </c>
      <c r="BK246" s="235">
        <f>ROUND(P246*H246,2)</f>
        <v>0</v>
      </c>
      <c r="BL246" s="16" t="s">
        <v>133</v>
      </c>
      <c r="BM246" s="234" t="s">
        <v>524</v>
      </c>
    </row>
    <row r="247" s="2" customFormat="1">
      <c r="A247" s="37"/>
      <c r="B247" s="38"/>
      <c r="C247" s="39"/>
      <c r="D247" s="236" t="s">
        <v>135</v>
      </c>
      <c r="E247" s="39"/>
      <c r="F247" s="237" t="s">
        <v>556</v>
      </c>
      <c r="G247" s="39"/>
      <c r="H247" s="39"/>
      <c r="I247" s="238"/>
      <c r="J247" s="238"/>
      <c r="K247" s="39"/>
      <c r="L247" s="39"/>
      <c r="M247" s="43"/>
      <c r="N247" s="239"/>
      <c r="O247" s="240"/>
      <c r="P247" s="90"/>
      <c r="Q247" s="90"/>
      <c r="R247" s="90"/>
      <c r="S247" s="90"/>
      <c r="T247" s="90"/>
      <c r="U247" s="90"/>
      <c r="V247" s="90"/>
      <c r="W247" s="90"/>
      <c r="X247" s="91"/>
      <c r="Y247" s="37"/>
      <c r="Z247" s="37"/>
      <c r="AA247" s="37"/>
      <c r="AB247" s="37"/>
      <c r="AC247" s="37"/>
      <c r="AD247" s="37"/>
      <c r="AE247" s="37"/>
      <c r="AT247" s="16" t="s">
        <v>135</v>
      </c>
      <c r="AU247" s="16" t="s">
        <v>86</v>
      </c>
    </row>
    <row r="248" s="2" customFormat="1" ht="44.25" customHeight="1">
      <c r="A248" s="37"/>
      <c r="B248" s="38"/>
      <c r="C248" s="221" t="s">
        <v>557</v>
      </c>
      <c r="D248" s="221" t="s">
        <v>129</v>
      </c>
      <c r="E248" s="222" t="s">
        <v>558</v>
      </c>
      <c r="F248" s="223" t="s">
        <v>559</v>
      </c>
      <c r="G248" s="224" t="s">
        <v>178</v>
      </c>
      <c r="H248" s="225">
        <v>2982</v>
      </c>
      <c r="I248" s="226"/>
      <c r="J248" s="226"/>
      <c r="K248" s="227">
        <f>ROUND(P248*H248,2)</f>
        <v>0</v>
      </c>
      <c r="L248" s="228"/>
      <c r="M248" s="43"/>
      <c r="N248" s="229" t="s">
        <v>1</v>
      </c>
      <c r="O248" s="230" t="s">
        <v>40</v>
      </c>
      <c r="P248" s="231">
        <f>I248+J248</f>
        <v>0</v>
      </c>
      <c r="Q248" s="231">
        <f>ROUND(I248*H248,2)</f>
        <v>0</v>
      </c>
      <c r="R248" s="231">
        <f>ROUND(J248*H248,2)</f>
        <v>0</v>
      </c>
      <c r="S248" s="90"/>
      <c r="T248" s="232">
        <f>S248*H248</f>
        <v>0</v>
      </c>
      <c r="U248" s="232">
        <v>0</v>
      </c>
      <c r="V248" s="232">
        <f>U248*H248</f>
        <v>0</v>
      </c>
      <c r="W248" s="232">
        <v>0</v>
      </c>
      <c r="X248" s="233">
        <f>W248*H248</f>
        <v>0</v>
      </c>
      <c r="Y248" s="37"/>
      <c r="Z248" s="37"/>
      <c r="AA248" s="37"/>
      <c r="AB248" s="37"/>
      <c r="AC248" s="37"/>
      <c r="AD248" s="37"/>
      <c r="AE248" s="37"/>
      <c r="AR248" s="234" t="s">
        <v>133</v>
      </c>
      <c r="AT248" s="234" t="s">
        <v>129</v>
      </c>
      <c r="AU248" s="234" t="s">
        <v>86</v>
      </c>
      <c r="AY248" s="16" t="s">
        <v>127</v>
      </c>
      <c r="BE248" s="235">
        <f>IF(O248="základní",K248,0)</f>
        <v>0</v>
      </c>
      <c r="BF248" s="235">
        <f>IF(O248="snížená",K248,0)</f>
        <v>0</v>
      </c>
      <c r="BG248" s="235">
        <f>IF(O248="zákl. přenesená",K248,0)</f>
        <v>0</v>
      </c>
      <c r="BH248" s="235">
        <f>IF(O248="sníž. přenesená",K248,0)</f>
        <v>0</v>
      </c>
      <c r="BI248" s="235">
        <f>IF(O248="nulová",K248,0)</f>
        <v>0</v>
      </c>
      <c r="BJ248" s="16" t="s">
        <v>82</v>
      </c>
      <c r="BK248" s="235">
        <f>ROUND(P248*H248,2)</f>
        <v>0</v>
      </c>
      <c r="BL248" s="16" t="s">
        <v>133</v>
      </c>
      <c r="BM248" s="234" t="s">
        <v>530</v>
      </c>
    </row>
    <row r="249" s="2" customFormat="1">
      <c r="A249" s="37"/>
      <c r="B249" s="38"/>
      <c r="C249" s="39"/>
      <c r="D249" s="236" t="s">
        <v>135</v>
      </c>
      <c r="E249" s="39"/>
      <c r="F249" s="237" t="s">
        <v>559</v>
      </c>
      <c r="G249" s="39"/>
      <c r="H249" s="39"/>
      <c r="I249" s="238"/>
      <c r="J249" s="238"/>
      <c r="K249" s="39"/>
      <c r="L249" s="39"/>
      <c r="M249" s="43"/>
      <c r="N249" s="239"/>
      <c r="O249" s="240"/>
      <c r="P249" s="90"/>
      <c r="Q249" s="90"/>
      <c r="R249" s="90"/>
      <c r="S249" s="90"/>
      <c r="T249" s="90"/>
      <c r="U249" s="90"/>
      <c r="V249" s="90"/>
      <c r="W249" s="90"/>
      <c r="X249" s="91"/>
      <c r="Y249" s="37"/>
      <c r="Z249" s="37"/>
      <c r="AA249" s="37"/>
      <c r="AB249" s="37"/>
      <c r="AC249" s="37"/>
      <c r="AD249" s="37"/>
      <c r="AE249" s="37"/>
      <c r="AT249" s="16" t="s">
        <v>135</v>
      </c>
      <c r="AU249" s="16" t="s">
        <v>86</v>
      </c>
    </row>
    <row r="250" s="2" customFormat="1" ht="24.15" customHeight="1">
      <c r="A250" s="37"/>
      <c r="B250" s="38"/>
      <c r="C250" s="221" t="s">
        <v>560</v>
      </c>
      <c r="D250" s="221" t="s">
        <v>129</v>
      </c>
      <c r="E250" s="222" t="s">
        <v>561</v>
      </c>
      <c r="F250" s="223" t="s">
        <v>562</v>
      </c>
      <c r="G250" s="224" t="s">
        <v>178</v>
      </c>
      <c r="H250" s="225">
        <v>146</v>
      </c>
      <c r="I250" s="226"/>
      <c r="J250" s="226"/>
      <c r="K250" s="227">
        <f>ROUND(P250*H250,2)</f>
        <v>0</v>
      </c>
      <c r="L250" s="228"/>
      <c r="M250" s="43"/>
      <c r="N250" s="229" t="s">
        <v>1</v>
      </c>
      <c r="O250" s="230" t="s">
        <v>40</v>
      </c>
      <c r="P250" s="231">
        <f>I250+J250</f>
        <v>0</v>
      </c>
      <c r="Q250" s="231">
        <f>ROUND(I250*H250,2)</f>
        <v>0</v>
      </c>
      <c r="R250" s="231">
        <f>ROUND(J250*H250,2)</f>
        <v>0</v>
      </c>
      <c r="S250" s="90"/>
      <c r="T250" s="232">
        <f>S250*H250</f>
        <v>0</v>
      </c>
      <c r="U250" s="232">
        <v>0</v>
      </c>
      <c r="V250" s="232">
        <f>U250*H250</f>
        <v>0</v>
      </c>
      <c r="W250" s="232">
        <v>0</v>
      </c>
      <c r="X250" s="233">
        <f>W250*H250</f>
        <v>0</v>
      </c>
      <c r="Y250" s="37"/>
      <c r="Z250" s="37"/>
      <c r="AA250" s="37"/>
      <c r="AB250" s="37"/>
      <c r="AC250" s="37"/>
      <c r="AD250" s="37"/>
      <c r="AE250" s="37"/>
      <c r="AR250" s="234" t="s">
        <v>133</v>
      </c>
      <c r="AT250" s="234" t="s">
        <v>129</v>
      </c>
      <c r="AU250" s="234" t="s">
        <v>86</v>
      </c>
      <c r="AY250" s="16" t="s">
        <v>127</v>
      </c>
      <c r="BE250" s="235">
        <f>IF(O250="základní",K250,0)</f>
        <v>0</v>
      </c>
      <c r="BF250" s="235">
        <f>IF(O250="snížená",K250,0)</f>
        <v>0</v>
      </c>
      <c r="BG250" s="235">
        <f>IF(O250="zákl. přenesená",K250,0)</f>
        <v>0</v>
      </c>
      <c r="BH250" s="235">
        <f>IF(O250="sníž. přenesená",K250,0)</f>
        <v>0</v>
      </c>
      <c r="BI250" s="235">
        <f>IF(O250="nulová",K250,0)</f>
        <v>0</v>
      </c>
      <c r="BJ250" s="16" t="s">
        <v>82</v>
      </c>
      <c r="BK250" s="235">
        <f>ROUND(P250*H250,2)</f>
        <v>0</v>
      </c>
      <c r="BL250" s="16" t="s">
        <v>133</v>
      </c>
      <c r="BM250" s="234" t="s">
        <v>536</v>
      </c>
    </row>
    <row r="251" s="2" customFormat="1">
      <c r="A251" s="37"/>
      <c r="B251" s="38"/>
      <c r="C251" s="39"/>
      <c r="D251" s="236" t="s">
        <v>135</v>
      </c>
      <c r="E251" s="39"/>
      <c r="F251" s="237" t="s">
        <v>562</v>
      </c>
      <c r="G251" s="39"/>
      <c r="H251" s="39"/>
      <c r="I251" s="238"/>
      <c r="J251" s="238"/>
      <c r="K251" s="39"/>
      <c r="L251" s="39"/>
      <c r="M251" s="43"/>
      <c r="N251" s="239"/>
      <c r="O251" s="240"/>
      <c r="P251" s="90"/>
      <c r="Q251" s="90"/>
      <c r="R251" s="90"/>
      <c r="S251" s="90"/>
      <c r="T251" s="90"/>
      <c r="U251" s="90"/>
      <c r="V251" s="90"/>
      <c r="W251" s="90"/>
      <c r="X251" s="91"/>
      <c r="Y251" s="37"/>
      <c r="Z251" s="37"/>
      <c r="AA251" s="37"/>
      <c r="AB251" s="37"/>
      <c r="AC251" s="37"/>
      <c r="AD251" s="37"/>
      <c r="AE251" s="37"/>
      <c r="AT251" s="16" t="s">
        <v>135</v>
      </c>
      <c r="AU251" s="16" t="s">
        <v>86</v>
      </c>
    </row>
    <row r="252" s="2" customFormat="1" ht="16.5" customHeight="1">
      <c r="A252" s="37"/>
      <c r="B252" s="38"/>
      <c r="C252" s="221" t="s">
        <v>563</v>
      </c>
      <c r="D252" s="221" t="s">
        <v>129</v>
      </c>
      <c r="E252" s="222" t="s">
        <v>564</v>
      </c>
      <c r="F252" s="223" t="s">
        <v>565</v>
      </c>
      <c r="G252" s="224" t="s">
        <v>178</v>
      </c>
      <c r="H252" s="225">
        <v>146</v>
      </c>
      <c r="I252" s="226"/>
      <c r="J252" s="226"/>
      <c r="K252" s="227">
        <f>ROUND(P252*H252,2)</f>
        <v>0</v>
      </c>
      <c r="L252" s="228"/>
      <c r="M252" s="43"/>
      <c r="N252" s="229" t="s">
        <v>1</v>
      </c>
      <c r="O252" s="230" t="s">
        <v>40</v>
      </c>
      <c r="P252" s="231">
        <f>I252+J252</f>
        <v>0</v>
      </c>
      <c r="Q252" s="231">
        <f>ROUND(I252*H252,2)</f>
        <v>0</v>
      </c>
      <c r="R252" s="231">
        <f>ROUND(J252*H252,2)</f>
        <v>0</v>
      </c>
      <c r="S252" s="90"/>
      <c r="T252" s="232">
        <f>S252*H252</f>
        <v>0</v>
      </c>
      <c r="U252" s="232">
        <v>0</v>
      </c>
      <c r="V252" s="232">
        <f>U252*H252</f>
        <v>0</v>
      </c>
      <c r="W252" s="232">
        <v>0</v>
      </c>
      <c r="X252" s="233">
        <f>W252*H252</f>
        <v>0</v>
      </c>
      <c r="Y252" s="37"/>
      <c r="Z252" s="37"/>
      <c r="AA252" s="37"/>
      <c r="AB252" s="37"/>
      <c r="AC252" s="37"/>
      <c r="AD252" s="37"/>
      <c r="AE252" s="37"/>
      <c r="AR252" s="234" t="s">
        <v>133</v>
      </c>
      <c r="AT252" s="234" t="s">
        <v>129</v>
      </c>
      <c r="AU252" s="234" t="s">
        <v>86</v>
      </c>
      <c r="AY252" s="16" t="s">
        <v>127</v>
      </c>
      <c r="BE252" s="235">
        <f>IF(O252="základní",K252,0)</f>
        <v>0</v>
      </c>
      <c r="BF252" s="235">
        <f>IF(O252="snížená",K252,0)</f>
        <v>0</v>
      </c>
      <c r="BG252" s="235">
        <f>IF(O252="zákl. přenesená",K252,0)</f>
        <v>0</v>
      </c>
      <c r="BH252" s="235">
        <f>IF(O252="sníž. přenesená",K252,0)</f>
        <v>0</v>
      </c>
      <c r="BI252" s="235">
        <f>IF(O252="nulová",K252,0)</f>
        <v>0</v>
      </c>
      <c r="BJ252" s="16" t="s">
        <v>82</v>
      </c>
      <c r="BK252" s="235">
        <f>ROUND(P252*H252,2)</f>
        <v>0</v>
      </c>
      <c r="BL252" s="16" t="s">
        <v>133</v>
      </c>
      <c r="BM252" s="234" t="s">
        <v>542</v>
      </c>
    </row>
    <row r="253" s="2" customFormat="1">
      <c r="A253" s="37"/>
      <c r="B253" s="38"/>
      <c r="C253" s="39"/>
      <c r="D253" s="236" t="s">
        <v>135</v>
      </c>
      <c r="E253" s="39"/>
      <c r="F253" s="237" t="s">
        <v>565</v>
      </c>
      <c r="G253" s="39"/>
      <c r="H253" s="39"/>
      <c r="I253" s="238"/>
      <c r="J253" s="238"/>
      <c r="K253" s="39"/>
      <c r="L253" s="39"/>
      <c r="M253" s="43"/>
      <c r="N253" s="239"/>
      <c r="O253" s="240"/>
      <c r="P253" s="90"/>
      <c r="Q253" s="90"/>
      <c r="R253" s="90"/>
      <c r="S253" s="90"/>
      <c r="T253" s="90"/>
      <c r="U253" s="90"/>
      <c r="V253" s="90"/>
      <c r="W253" s="90"/>
      <c r="X253" s="91"/>
      <c r="Y253" s="37"/>
      <c r="Z253" s="37"/>
      <c r="AA253" s="37"/>
      <c r="AB253" s="37"/>
      <c r="AC253" s="37"/>
      <c r="AD253" s="37"/>
      <c r="AE253" s="37"/>
      <c r="AT253" s="16" t="s">
        <v>135</v>
      </c>
      <c r="AU253" s="16" t="s">
        <v>86</v>
      </c>
    </row>
    <row r="254" s="2" customFormat="1" ht="21.75" customHeight="1">
      <c r="A254" s="37"/>
      <c r="B254" s="38"/>
      <c r="C254" s="221" t="s">
        <v>566</v>
      </c>
      <c r="D254" s="221" t="s">
        <v>129</v>
      </c>
      <c r="E254" s="222" t="s">
        <v>567</v>
      </c>
      <c r="F254" s="223" t="s">
        <v>568</v>
      </c>
      <c r="G254" s="224" t="s">
        <v>365</v>
      </c>
      <c r="H254" s="225">
        <v>75</v>
      </c>
      <c r="I254" s="226"/>
      <c r="J254" s="226"/>
      <c r="K254" s="227">
        <f>ROUND(P254*H254,2)</f>
        <v>0</v>
      </c>
      <c r="L254" s="228"/>
      <c r="M254" s="43"/>
      <c r="N254" s="229" t="s">
        <v>1</v>
      </c>
      <c r="O254" s="230" t="s">
        <v>40</v>
      </c>
      <c r="P254" s="231">
        <f>I254+J254</f>
        <v>0</v>
      </c>
      <c r="Q254" s="231">
        <f>ROUND(I254*H254,2)</f>
        <v>0</v>
      </c>
      <c r="R254" s="231">
        <f>ROUND(J254*H254,2)</f>
        <v>0</v>
      </c>
      <c r="S254" s="90"/>
      <c r="T254" s="232">
        <f>S254*H254</f>
        <v>0</v>
      </c>
      <c r="U254" s="232">
        <v>0</v>
      </c>
      <c r="V254" s="232">
        <f>U254*H254</f>
        <v>0</v>
      </c>
      <c r="W254" s="232">
        <v>0</v>
      </c>
      <c r="X254" s="233">
        <f>W254*H254</f>
        <v>0</v>
      </c>
      <c r="Y254" s="37"/>
      <c r="Z254" s="37"/>
      <c r="AA254" s="37"/>
      <c r="AB254" s="37"/>
      <c r="AC254" s="37"/>
      <c r="AD254" s="37"/>
      <c r="AE254" s="37"/>
      <c r="AR254" s="234" t="s">
        <v>133</v>
      </c>
      <c r="AT254" s="234" t="s">
        <v>129</v>
      </c>
      <c r="AU254" s="234" t="s">
        <v>86</v>
      </c>
      <c r="AY254" s="16" t="s">
        <v>127</v>
      </c>
      <c r="BE254" s="235">
        <f>IF(O254="základní",K254,0)</f>
        <v>0</v>
      </c>
      <c r="BF254" s="235">
        <f>IF(O254="snížená",K254,0)</f>
        <v>0</v>
      </c>
      <c r="BG254" s="235">
        <f>IF(O254="zákl. přenesená",K254,0)</f>
        <v>0</v>
      </c>
      <c r="BH254" s="235">
        <f>IF(O254="sníž. přenesená",K254,0)</f>
        <v>0</v>
      </c>
      <c r="BI254" s="235">
        <f>IF(O254="nulová",K254,0)</f>
        <v>0</v>
      </c>
      <c r="BJ254" s="16" t="s">
        <v>82</v>
      </c>
      <c r="BK254" s="235">
        <f>ROUND(P254*H254,2)</f>
        <v>0</v>
      </c>
      <c r="BL254" s="16" t="s">
        <v>133</v>
      </c>
      <c r="BM254" s="234" t="s">
        <v>548</v>
      </c>
    </row>
    <row r="255" s="2" customFormat="1">
      <c r="A255" s="37"/>
      <c r="B255" s="38"/>
      <c r="C255" s="39"/>
      <c r="D255" s="236" t="s">
        <v>135</v>
      </c>
      <c r="E255" s="39"/>
      <c r="F255" s="237" t="s">
        <v>568</v>
      </c>
      <c r="G255" s="39"/>
      <c r="H255" s="39"/>
      <c r="I255" s="238"/>
      <c r="J255" s="238"/>
      <c r="K255" s="39"/>
      <c r="L255" s="39"/>
      <c r="M255" s="43"/>
      <c r="N255" s="239"/>
      <c r="O255" s="240"/>
      <c r="P255" s="90"/>
      <c r="Q255" s="90"/>
      <c r="R255" s="90"/>
      <c r="S255" s="90"/>
      <c r="T255" s="90"/>
      <c r="U255" s="90"/>
      <c r="V255" s="90"/>
      <c r="W255" s="90"/>
      <c r="X255" s="91"/>
      <c r="Y255" s="37"/>
      <c r="Z255" s="37"/>
      <c r="AA255" s="37"/>
      <c r="AB255" s="37"/>
      <c r="AC255" s="37"/>
      <c r="AD255" s="37"/>
      <c r="AE255" s="37"/>
      <c r="AT255" s="16" t="s">
        <v>135</v>
      </c>
      <c r="AU255" s="16" t="s">
        <v>86</v>
      </c>
    </row>
    <row r="256" s="2" customFormat="1" ht="21.75" customHeight="1">
      <c r="A256" s="37"/>
      <c r="B256" s="38"/>
      <c r="C256" s="221" t="s">
        <v>569</v>
      </c>
      <c r="D256" s="221" t="s">
        <v>129</v>
      </c>
      <c r="E256" s="222" t="s">
        <v>570</v>
      </c>
      <c r="F256" s="223" t="s">
        <v>571</v>
      </c>
      <c r="G256" s="224" t="s">
        <v>365</v>
      </c>
      <c r="H256" s="225">
        <v>20</v>
      </c>
      <c r="I256" s="226"/>
      <c r="J256" s="226"/>
      <c r="K256" s="227">
        <f>ROUND(P256*H256,2)</f>
        <v>0</v>
      </c>
      <c r="L256" s="228"/>
      <c r="M256" s="43"/>
      <c r="N256" s="229" t="s">
        <v>1</v>
      </c>
      <c r="O256" s="230" t="s">
        <v>40</v>
      </c>
      <c r="P256" s="231">
        <f>I256+J256</f>
        <v>0</v>
      </c>
      <c r="Q256" s="231">
        <f>ROUND(I256*H256,2)</f>
        <v>0</v>
      </c>
      <c r="R256" s="231">
        <f>ROUND(J256*H256,2)</f>
        <v>0</v>
      </c>
      <c r="S256" s="90"/>
      <c r="T256" s="232">
        <f>S256*H256</f>
        <v>0</v>
      </c>
      <c r="U256" s="232">
        <v>0</v>
      </c>
      <c r="V256" s="232">
        <f>U256*H256</f>
        <v>0</v>
      </c>
      <c r="W256" s="232">
        <v>0</v>
      </c>
      <c r="X256" s="233">
        <f>W256*H256</f>
        <v>0</v>
      </c>
      <c r="Y256" s="37"/>
      <c r="Z256" s="37"/>
      <c r="AA256" s="37"/>
      <c r="AB256" s="37"/>
      <c r="AC256" s="37"/>
      <c r="AD256" s="37"/>
      <c r="AE256" s="37"/>
      <c r="AR256" s="234" t="s">
        <v>133</v>
      </c>
      <c r="AT256" s="234" t="s">
        <v>129</v>
      </c>
      <c r="AU256" s="234" t="s">
        <v>86</v>
      </c>
      <c r="AY256" s="16" t="s">
        <v>127</v>
      </c>
      <c r="BE256" s="235">
        <f>IF(O256="základní",K256,0)</f>
        <v>0</v>
      </c>
      <c r="BF256" s="235">
        <f>IF(O256="snížená",K256,0)</f>
        <v>0</v>
      </c>
      <c r="BG256" s="235">
        <f>IF(O256="zákl. přenesená",K256,0)</f>
        <v>0</v>
      </c>
      <c r="BH256" s="235">
        <f>IF(O256="sníž. přenesená",K256,0)</f>
        <v>0</v>
      </c>
      <c r="BI256" s="235">
        <f>IF(O256="nulová",K256,0)</f>
        <v>0</v>
      </c>
      <c r="BJ256" s="16" t="s">
        <v>82</v>
      </c>
      <c r="BK256" s="235">
        <f>ROUND(P256*H256,2)</f>
        <v>0</v>
      </c>
      <c r="BL256" s="16" t="s">
        <v>133</v>
      </c>
      <c r="BM256" s="234" t="s">
        <v>554</v>
      </c>
    </row>
    <row r="257" s="2" customFormat="1">
      <c r="A257" s="37"/>
      <c r="B257" s="38"/>
      <c r="C257" s="39"/>
      <c r="D257" s="236" t="s">
        <v>135</v>
      </c>
      <c r="E257" s="39"/>
      <c r="F257" s="237" t="s">
        <v>571</v>
      </c>
      <c r="G257" s="39"/>
      <c r="H257" s="39"/>
      <c r="I257" s="238"/>
      <c r="J257" s="238"/>
      <c r="K257" s="39"/>
      <c r="L257" s="39"/>
      <c r="M257" s="43"/>
      <c r="N257" s="239"/>
      <c r="O257" s="240"/>
      <c r="P257" s="90"/>
      <c r="Q257" s="90"/>
      <c r="R257" s="90"/>
      <c r="S257" s="90"/>
      <c r="T257" s="90"/>
      <c r="U257" s="90"/>
      <c r="V257" s="90"/>
      <c r="W257" s="90"/>
      <c r="X257" s="91"/>
      <c r="Y257" s="37"/>
      <c r="Z257" s="37"/>
      <c r="AA257" s="37"/>
      <c r="AB257" s="37"/>
      <c r="AC257" s="37"/>
      <c r="AD257" s="37"/>
      <c r="AE257" s="37"/>
      <c r="AT257" s="16" t="s">
        <v>135</v>
      </c>
      <c r="AU257" s="16" t="s">
        <v>86</v>
      </c>
    </row>
    <row r="258" s="2" customFormat="1" ht="21.75" customHeight="1">
      <c r="A258" s="37"/>
      <c r="B258" s="38"/>
      <c r="C258" s="221" t="s">
        <v>572</v>
      </c>
      <c r="D258" s="221" t="s">
        <v>129</v>
      </c>
      <c r="E258" s="222" t="s">
        <v>573</v>
      </c>
      <c r="F258" s="223" t="s">
        <v>574</v>
      </c>
      <c r="G258" s="224" t="s">
        <v>365</v>
      </c>
      <c r="H258" s="225">
        <v>12</v>
      </c>
      <c r="I258" s="226"/>
      <c r="J258" s="226"/>
      <c r="K258" s="227">
        <f>ROUND(P258*H258,2)</f>
        <v>0</v>
      </c>
      <c r="L258" s="228"/>
      <c r="M258" s="43"/>
      <c r="N258" s="229" t="s">
        <v>1</v>
      </c>
      <c r="O258" s="230" t="s">
        <v>40</v>
      </c>
      <c r="P258" s="231">
        <f>I258+J258</f>
        <v>0</v>
      </c>
      <c r="Q258" s="231">
        <f>ROUND(I258*H258,2)</f>
        <v>0</v>
      </c>
      <c r="R258" s="231">
        <f>ROUND(J258*H258,2)</f>
        <v>0</v>
      </c>
      <c r="S258" s="90"/>
      <c r="T258" s="232">
        <f>S258*H258</f>
        <v>0</v>
      </c>
      <c r="U258" s="232">
        <v>0</v>
      </c>
      <c r="V258" s="232">
        <f>U258*H258</f>
        <v>0</v>
      </c>
      <c r="W258" s="232">
        <v>0</v>
      </c>
      <c r="X258" s="233">
        <f>W258*H258</f>
        <v>0</v>
      </c>
      <c r="Y258" s="37"/>
      <c r="Z258" s="37"/>
      <c r="AA258" s="37"/>
      <c r="AB258" s="37"/>
      <c r="AC258" s="37"/>
      <c r="AD258" s="37"/>
      <c r="AE258" s="37"/>
      <c r="AR258" s="234" t="s">
        <v>133</v>
      </c>
      <c r="AT258" s="234" t="s">
        <v>129</v>
      </c>
      <c r="AU258" s="234" t="s">
        <v>86</v>
      </c>
      <c r="AY258" s="16" t="s">
        <v>127</v>
      </c>
      <c r="BE258" s="235">
        <f>IF(O258="základní",K258,0)</f>
        <v>0</v>
      </c>
      <c r="BF258" s="235">
        <f>IF(O258="snížená",K258,0)</f>
        <v>0</v>
      </c>
      <c r="BG258" s="235">
        <f>IF(O258="zákl. přenesená",K258,0)</f>
        <v>0</v>
      </c>
      <c r="BH258" s="235">
        <f>IF(O258="sníž. přenesená",K258,0)</f>
        <v>0</v>
      </c>
      <c r="BI258" s="235">
        <f>IF(O258="nulová",K258,0)</f>
        <v>0</v>
      </c>
      <c r="BJ258" s="16" t="s">
        <v>82</v>
      </c>
      <c r="BK258" s="235">
        <f>ROUND(P258*H258,2)</f>
        <v>0</v>
      </c>
      <c r="BL258" s="16" t="s">
        <v>133</v>
      </c>
      <c r="BM258" s="234" t="s">
        <v>560</v>
      </c>
    </row>
    <row r="259" s="2" customFormat="1">
      <c r="A259" s="37"/>
      <c r="B259" s="38"/>
      <c r="C259" s="39"/>
      <c r="D259" s="236" t="s">
        <v>135</v>
      </c>
      <c r="E259" s="39"/>
      <c r="F259" s="237" t="s">
        <v>574</v>
      </c>
      <c r="G259" s="39"/>
      <c r="H259" s="39"/>
      <c r="I259" s="238"/>
      <c r="J259" s="238"/>
      <c r="K259" s="39"/>
      <c r="L259" s="39"/>
      <c r="M259" s="43"/>
      <c r="N259" s="239"/>
      <c r="O259" s="240"/>
      <c r="P259" s="90"/>
      <c r="Q259" s="90"/>
      <c r="R259" s="90"/>
      <c r="S259" s="90"/>
      <c r="T259" s="90"/>
      <c r="U259" s="90"/>
      <c r="V259" s="90"/>
      <c r="W259" s="90"/>
      <c r="X259" s="91"/>
      <c r="Y259" s="37"/>
      <c r="Z259" s="37"/>
      <c r="AA259" s="37"/>
      <c r="AB259" s="37"/>
      <c r="AC259" s="37"/>
      <c r="AD259" s="37"/>
      <c r="AE259" s="37"/>
      <c r="AT259" s="16" t="s">
        <v>135</v>
      </c>
      <c r="AU259" s="16" t="s">
        <v>86</v>
      </c>
    </row>
    <row r="260" s="2" customFormat="1" ht="16.5" customHeight="1">
      <c r="A260" s="37"/>
      <c r="B260" s="38"/>
      <c r="C260" s="221" t="s">
        <v>575</v>
      </c>
      <c r="D260" s="221" t="s">
        <v>129</v>
      </c>
      <c r="E260" s="222" t="s">
        <v>576</v>
      </c>
      <c r="F260" s="223" t="s">
        <v>577</v>
      </c>
      <c r="G260" s="224" t="s">
        <v>365</v>
      </c>
      <c r="H260" s="225">
        <v>2</v>
      </c>
      <c r="I260" s="226"/>
      <c r="J260" s="226"/>
      <c r="K260" s="227">
        <f>ROUND(P260*H260,2)</f>
        <v>0</v>
      </c>
      <c r="L260" s="228"/>
      <c r="M260" s="43"/>
      <c r="N260" s="229" t="s">
        <v>1</v>
      </c>
      <c r="O260" s="230" t="s">
        <v>40</v>
      </c>
      <c r="P260" s="231">
        <f>I260+J260</f>
        <v>0</v>
      </c>
      <c r="Q260" s="231">
        <f>ROUND(I260*H260,2)</f>
        <v>0</v>
      </c>
      <c r="R260" s="231">
        <f>ROUND(J260*H260,2)</f>
        <v>0</v>
      </c>
      <c r="S260" s="90"/>
      <c r="T260" s="232">
        <f>S260*H260</f>
        <v>0</v>
      </c>
      <c r="U260" s="232">
        <v>0</v>
      </c>
      <c r="V260" s="232">
        <f>U260*H260</f>
        <v>0</v>
      </c>
      <c r="W260" s="232">
        <v>0</v>
      </c>
      <c r="X260" s="233">
        <f>W260*H260</f>
        <v>0</v>
      </c>
      <c r="Y260" s="37"/>
      <c r="Z260" s="37"/>
      <c r="AA260" s="37"/>
      <c r="AB260" s="37"/>
      <c r="AC260" s="37"/>
      <c r="AD260" s="37"/>
      <c r="AE260" s="37"/>
      <c r="AR260" s="234" t="s">
        <v>133</v>
      </c>
      <c r="AT260" s="234" t="s">
        <v>129</v>
      </c>
      <c r="AU260" s="234" t="s">
        <v>86</v>
      </c>
      <c r="AY260" s="16" t="s">
        <v>127</v>
      </c>
      <c r="BE260" s="235">
        <f>IF(O260="základní",K260,0)</f>
        <v>0</v>
      </c>
      <c r="BF260" s="235">
        <f>IF(O260="snížená",K260,0)</f>
        <v>0</v>
      </c>
      <c r="BG260" s="235">
        <f>IF(O260="zákl. přenesená",K260,0)</f>
        <v>0</v>
      </c>
      <c r="BH260" s="235">
        <f>IF(O260="sníž. přenesená",K260,0)</f>
        <v>0</v>
      </c>
      <c r="BI260" s="235">
        <f>IF(O260="nulová",K260,0)</f>
        <v>0</v>
      </c>
      <c r="BJ260" s="16" t="s">
        <v>82</v>
      </c>
      <c r="BK260" s="235">
        <f>ROUND(P260*H260,2)</f>
        <v>0</v>
      </c>
      <c r="BL260" s="16" t="s">
        <v>133</v>
      </c>
      <c r="BM260" s="234" t="s">
        <v>566</v>
      </c>
    </row>
    <row r="261" s="2" customFormat="1">
      <c r="A261" s="37"/>
      <c r="B261" s="38"/>
      <c r="C261" s="39"/>
      <c r="D261" s="236" t="s">
        <v>135</v>
      </c>
      <c r="E261" s="39"/>
      <c r="F261" s="237" t="s">
        <v>577</v>
      </c>
      <c r="G261" s="39"/>
      <c r="H261" s="39"/>
      <c r="I261" s="238"/>
      <c r="J261" s="238"/>
      <c r="K261" s="39"/>
      <c r="L261" s="39"/>
      <c r="M261" s="43"/>
      <c r="N261" s="239"/>
      <c r="O261" s="240"/>
      <c r="P261" s="90"/>
      <c r="Q261" s="90"/>
      <c r="R261" s="90"/>
      <c r="S261" s="90"/>
      <c r="T261" s="90"/>
      <c r="U261" s="90"/>
      <c r="V261" s="90"/>
      <c r="W261" s="90"/>
      <c r="X261" s="91"/>
      <c r="Y261" s="37"/>
      <c r="Z261" s="37"/>
      <c r="AA261" s="37"/>
      <c r="AB261" s="37"/>
      <c r="AC261" s="37"/>
      <c r="AD261" s="37"/>
      <c r="AE261" s="37"/>
      <c r="AT261" s="16" t="s">
        <v>135</v>
      </c>
      <c r="AU261" s="16" t="s">
        <v>86</v>
      </c>
    </row>
    <row r="262" s="2" customFormat="1" ht="21.75" customHeight="1">
      <c r="A262" s="37"/>
      <c r="B262" s="38"/>
      <c r="C262" s="221" t="s">
        <v>578</v>
      </c>
      <c r="D262" s="221" t="s">
        <v>129</v>
      </c>
      <c r="E262" s="222" t="s">
        <v>579</v>
      </c>
      <c r="F262" s="223" t="s">
        <v>580</v>
      </c>
      <c r="G262" s="224" t="s">
        <v>365</v>
      </c>
      <c r="H262" s="225">
        <v>1</v>
      </c>
      <c r="I262" s="226"/>
      <c r="J262" s="226"/>
      <c r="K262" s="227">
        <f>ROUND(P262*H262,2)</f>
        <v>0</v>
      </c>
      <c r="L262" s="228"/>
      <c r="M262" s="43"/>
      <c r="N262" s="229" t="s">
        <v>1</v>
      </c>
      <c r="O262" s="230" t="s">
        <v>40</v>
      </c>
      <c r="P262" s="231">
        <f>I262+J262</f>
        <v>0</v>
      </c>
      <c r="Q262" s="231">
        <f>ROUND(I262*H262,2)</f>
        <v>0</v>
      </c>
      <c r="R262" s="231">
        <f>ROUND(J262*H262,2)</f>
        <v>0</v>
      </c>
      <c r="S262" s="90"/>
      <c r="T262" s="232">
        <f>S262*H262</f>
        <v>0</v>
      </c>
      <c r="U262" s="232">
        <v>0</v>
      </c>
      <c r="V262" s="232">
        <f>U262*H262</f>
        <v>0</v>
      </c>
      <c r="W262" s="232">
        <v>0</v>
      </c>
      <c r="X262" s="233">
        <f>W262*H262</f>
        <v>0</v>
      </c>
      <c r="Y262" s="37"/>
      <c r="Z262" s="37"/>
      <c r="AA262" s="37"/>
      <c r="AB262" s="37"/>
      <c r="AC262" s="37"/>
      <c r="AD262" s="37"/>
      <c r="AE262" s="37"/>
      <c r="AR262" s="234" t="s">
        <v>133</v>
      </c>
      <c r="AT262" s="234" t="s">
        <v>129</v>
      </c>
      <c r="AU262" s="234" t="s">
        <v>86</v>
      </c>
      <c r="AY262" s="16" t="s">
        <v>127</v>
      </c>
      <c r="BE262" s="235">
        <f>IF(O262="základní",K262,0)</f>
        <v>0</v>
      </c>
      <c r="BF262" s="235">
        <f>IF(O262="snížená",K262,0)</f>
        <v>0</v>
      </c>
      <c r="BG262" s="235">
        <f>IF(O262="zákl. přenesená",K262,0)</f>
        <v>0</v>
      </c>
      <c r="BH262" s="235">
        <f>IF(O262="sníž. přenesená",K262,0)</f>
        <v>0</v>
      </c>
      <c r="BI262" s="235">
        <f>IF(O262="nulová",K262,0)</f>
        <v>0</v>
      </c>
      <c r="BJ262" s="16" t="s">
        <v>82</v>
      </c>
      <c r="BK262" s="235">
        <f>ROUND(P262*H262,2)</f>
        <v>0</v>
      </c>
      <c r="BL262" s="16" t="s">
        <v>133</v>
      </c>
      <c r="BM262" s="234" t="s">
        <v>572</v>
      </c>
    </row>
    <row r="263" s="2" customFormat="1">
      <c r="A263" s="37"/>
      <c r="B263" s="38"/>
      <c r="C263" s="39"/>
      <c r="D263" s="236" t="s">
        <v>135</v>
      </c>
      <c r="E263" s="39"/>
      <c r="F263" s="237" t="s">
        <v>580</v>
      </c>
      <c r="G263" s="39"/>
      <c r="H263" s="39"/>
      <c r="I263" s="238"/>
      <c r="J263" s="238"/>
      <c r="K263" s="39"/>
      <c r="L263" s="39"/>
      <c r="M263" s="43"/>
      <c r="N263" s="239"/>
      <c r="O263" s="240"/>
      <c r="P263" s="90"/>
      <c r="Q263" s="90"/>
      <c r="R263" s="90"/>
      <c r="S263" s="90"/>
      <c r="T263" s="90"/>
      <c r="U263" s="90"/>
      <c r="V263" s="90"/>
      <c r="W263" s="90"/>
      <c r="X263" s="91"/>
      <c r="Y263" s="37"/>
      <c r="Z263" s="37"/>
      <c r="AA263" s="37"/>
      <c r="AB263" s="37"/>
      <c r="AC263" s="37"/>
      <c r="AD263" s="37"/>
      <c r="AE263" s="37"/>
      <c r="AT263" s="16" t="s">
        <v>135</v>
      </c>
      <c r="AU263" s="16" t="s">
        <v>86</v>
      </c>
    </row>
    <row r="264" s="2" customFormat="1" ht="16.5" customHeight="1">
      <c r="A264" s="37"/>
      <c r="B264" s="38"/>
      <c r="C264" s="221" t="s">
        <v>581</v>
      </c>
      <c r="D264" s="221" t="s">
        <v>129</v>
      </c>
      <c r="E264" s="222" t="s">
        <v>582</v>
      </c>
      <c r="F264" s="223" t="s">
        <v>583</v>
      </c>
      <c r="G264" s="224" t="s">
        <v>365</v>
      </c>
      <c r="H264" s="225">
        <v>75</v>
      </c>
      <c r="I264" s="226"/>
      <c r="J264" s="226"/>
      <c r="K264" s="227">
        <f>ROUND(P264*H264,2)</f>
        <v>0</v>
      </c>
      <c r="L264" s="228"/>
      <c r="M264" s="43"/>
      <c r="N264" s="229" t="s">
        <v>1</v>
      </c>
      <c r="O264" s="230" t="s">
        <v>40</v>
      </c>
      <c r="P264" s="231">
        <f>I264+J264</f>
        <v>0</v>
      </c>
      <c r="Q264" s="231">
        <f>ROUND(I264*H264,2)</f>
        <v>0</v>
      </c>
      <c r="R264" s="231">
        <f>ROUND(J264*H264,2)</f>
        <v>0</v>
      </c>
      <c r="S264" s="90"/>
      <c r="T264" s="232">
        <f>S264*H264</f>
        <v>0</v>
      </c>
      <c r="U264" s="232">
        <v>0</v>
      </c>
      <c r="V264" s="232">
        <f>U264*H264</f>
        <v>0</v>
      </c>
      <c r="W264" s="232">
        <v>0</v>
      </c>
      <c r="X264" s="233">
        <f>W264*H264</f>
        <v>0</v>
      </c>
      <c r="Y264" s="37"/>
      <c r="Z264" s="37"/>
      <c r="AA264" s="37"/>
      <c r="AB264" s="37"/>
      <c r="AC264" s="37"/>
      <c r="AD264" s="37"/>
      <c r="AE264" s="37"/>
      <c r="AR264" s="234" t="s">
        <v>133</v>
      </c>
      <c r="AT264" s="234" t="s">
        <v>129</v>
      </c>
      <c r="AU264" s="234" t="s">
        <v>86</v>
      </c>
      <c r="AY264" s="16" t="s">
        <v>127</v>
      </c>
      <c r="BE264" s="235">
        <f>IF(O264="základní",K264,0)</f>
        <v>0</v>
      </c>
      <c r="BF264" s="235">
        <f>IF(O264="snížená",K264,0)</f>
        <v>0</v>
      </c>
      <c r="BG264" s="235">
        <f>IF(O264="zákl. přenesená",K264,0)</f>
        <v>0</v>
      </c>
      <c r="BH264" s="235">
        <f>IF(O264="sníž. přenesená",K264,0)</f>
        <v>0</v>
      </c>
      <c r="BI264" s="235">
        <f>IF(O264="nulová",K264,0)</f>
        <v>0</v>
      </c>
      <c r="BJ264" s="16" t="s">
        <v>82</v>
      </c>
      <c r="BK264" s="235">
        <f>ROUND(P264*H264,2)</f>
        <v>0</v>
      </c>
      <c r="BL264" s="16" t="s">
        <v>133</v>
      </c>
      <c r="BM264" s="234" t="s">
        <v>578</v>
      </c>
    </row>
    <row r="265" s="2" customFormat="1">
      <c r="A265" s="37"/>
      <c r="B265" s="38"/>
      <c r="C265" s="39"/>
      <c r="D265" s="236" t="s">
        <v>135</v>
      </c>
      <c r="E265" s="39"/>
      <c r="F265" s="237" t="s">
        <v>583</v>
      </c>
      <c r="G265" s="39"/>
      <c r="H265" s="39"/>
      <c r="I265" s="238"/>
      <c r="J265" s="238"/>
      <c r="K265" s="39"/>
      <c r="L265" s="39"/>
      <c r="M265" s="43"/>
      <c r="N265" s="239"/>
      <c r="O265" s="240"/>
      <c r="P265" s="90"/>
      <c r="Q265" s="90"/>
      <c r="R265" s="90"/>
      <c r="S265" s="90"/>
      <c r="T265" s="90"/>
      <c r="U265" s="90"/>
      <c r="V265" s="90"/>
      <c r="W265" s="90"/>
      <c r="X265" s="91"/>
      <c r="Y265" s="37"/>
      <c r="Z265" s="37"/>
      <c r="AA265" s="37"/>
      <c r="AB265" s="37"/>
      <c r="AC265" s="37"/>
      <c r="AD265" s="37"/>
      <c r="AE265" s="37"/>
      <c r="AT265" s="16" t="s">
        <v>135</v>
      </c>
      <c r="AU265" s="16" t="s">
        <v>86</v>
      </c>
    </row>
    <row r="266" s="2" customFormat="1" ht="16.5" customHeight="1">
      <c r="A266" s="37"/>
      <c r="B266" s="38"/>
      <c r="C266" s="221" t="s">
        <v>584</v>
      </c>
      <c r="D266" s="221" t="s">
        <v>129</v>
      </c>
      <c r="E266" s="222" t="s">
        <v>585</v>
      </c>
      <c r="F266" s="223" t="s">
        <v>586</v>
      </c>
      <c r="G266" s="224" t="s">
        <v>365</v>
      </c>
      <c r="H266" s="225">
        <v>33</v>
      </c>
      <c r="I266" s="226"/>
      <c r="J266" s="226"/>
      <c r="K266" s="227">
        <f>ROUND(P266*H266,2)</f>
        <v>0</v>
      </c>
      <c r="L266" s="228"/>
      <c r="M266" s="43"/>
      <c r="N266" s="229" t="s">
        <v>1</v>
      </c>
      <c r="O266" s="230" t="s">
        <v>40</v>
      </c>
      <c r="P266" s="231">
        <f>I266+J266</f>
        <v>0</v>
      </c>
      <c r="Q266" s="231">
        <f>ROUND(I266*H266,2)</f>
        <v>0</v>
      </c>
      <c r="R266" s="231">
        <f>ROUND(J266*H266,2)</f>
        <v>0</v>
      </c>
      <c r="S266" s="90"/>
      <c r="T266" s="232">
        <f>S266*H266</f>
        <v>0</v>
      </c>
      <c r="U266" s="232">
        <v>0</v>
      </c>
      <c r="V266" s="232">
        <f>U266*H266</f>
        <v>0</v>
      </c>
      <c r="W266" s="232">
        <v>0</v>
      </c>
      <c r="X266" s="233">
        <f>W266*H266</f>
        <v>0</v>
      </c>
      <c r="Y266" s="37"/>
      <c r="Z266" s="37"/>
      <c r="AA266" s="37"/>
      <c r="AB266" s="37"/>
      <c r="AC266" s="37"/>
      <c r="AD266" s="37"/>
      <c r="AE266" s="37"/>
      <c r="AR266" s="234" t="s">
        <v>133</v>
      </c>
      <c r="AT266" s="234" t="s">
        <v>129</v>
      </c>
      <c r="AU266" s="234" t="s">
        <v>86</v>
      </c>
      <c r="AY266" s="16" t="s">
        <v>127</v>
      </c>
      <c r="BE266" s="235">
        <f>IF(O266="základní",K266,0)</f>
        <v>0</v>
      </c>
      <c r="BF266" s="235">
        <f>IF(O266="snížená",K266,0)</f>
        <v>0</v>
      </c>
      <c r="BG266" s="235">
        <f>IF(O266="zákl. přenesená",K266,0)</f>
        <v>0</v>
      </c>
      <c r="BH266" s="235">
        <f>IF(O266="sníž. přenesená",K266,0)</f>
        <v>0</v>
      </c>
      <c r="BI266" s="235">
        <f>IF(O266="nulová",K266,0)</f>
        <v>0</v>
      </c>
      <c r="BJ266" s="16" t="s">
        <v>82</v>
      </c>
      <c r="BK266" s="235">
        <f>ROUND(P266*H266,2)</f>
        <v>0</v>
      </c>
      <c r="BL266" s="16" t="s">
        <v>133</v>
      </c>
      <c r="BM266" s="234" t="s">
        <v>584</v>
      </c>
    </row>
    <row r="267" s="2" customFormat="1">
      <c r="A267" s="37"/>
      <c r="B267" s="38"/>
      <c r="C267" s="39"/>
      <c r="D267" s="236" t="s">
        <v>135</v>
      </c>
      <c r="E267" s="39"/>
      <c r="F267" s="237" t="s">
        <v>586</v>
      </c>
      <c r="G267" s="39"/>
      <c r="H267" s="39"/>
      <c r="I267" s="238"/>
      <c r="J267" s="238"/>
      <c r="K267" s="39"/>
      <c r="L267" s="39"/>
      <c r="M267" s="43"/>
      <c r="N267" s="239"/>
      <c r="O267" s="240"/>
      <c r="P267" s="90"/>
      <c r="Q267" s="90"/>
      <c r="R267" s="90"/>
      <c r="S267" s="90"/>
      <c r="T267" s="90"/>
      <c r="U267" s="90"/>
      <c r="V267" s="90"/>
      <c r="W267" s="90"/>
      <c r="X267" s="91"/>
      <c r="Y267" s="37"/>
      <c r="Z267" s="37"/>
      <c r="AA267" s="37"/>
      <c r="AB267" s="37"/>
      <c r="AC267" s="37"/>
      <c r="AD267" s="37"/>
      <c r="AE267" s="37"/>
      <c r="AT267" s="16" t="s">
        <v>135</v>
      </c>
      <c r="AU267" s="16" t="s">
        <v>86</v>
      </c>
    </row>
    <row r="268" s="2" customFormat="1" ht="16.5" customHeight="1">
      <c r="A268" s="37"/>
      <c r="B268" s="38"/>
      <c r="C268" s="221" t="s">
        <v>587</v>
      </c>
      <c r="D268" s="221" t="s">
        <v>129</v>
      </c>
      <c r="E268" s="222" t="s">
        <v>588</v>
      </c>
      <c r="F268" s="223" t="s">
        <v>589</v>
      </c>
      <c r="G268" s="224" t="s">
        <v>365</v>
      </c>
      <c r="H268" s="225">
        <v>2</v>
      </c>
      <c r="I268" s="226"/>
      <c r="J268" s="226"/>
      <c r="K268" s="227">
        <f>ROUND(P268*H268,2)</f>
        <v>0</v>
      </c>
      <c r="L268" s="228"/>
      <c r="M268" s="43"/>
      <c r="N268" s="229" t="s">
        <v>1</v>
      </c>
      <c r="O268" s="230" t="s">
        <v>40</v>
      </c>
      <c r="P268" s="231">
        <f>I268+J268</f>
        <v>0</v>
      </c>
      <c r="Q268" s="231">
        <f>ROUND(I268*H268,2)</f>
        <v>0</v>
      </c>
      <c r="R268" s="231">
        <f>ROUND(J268*H268,2)</f>
        <v>0</v>
      </c>
      <c r="S268" s="90"/>
      <c r="T268" s="232">
        <f>S268*H268</f>
        <v>0</v>
      </c>
      <c r="U268" s="232">
        <v>0</v>
      </c>
      <c r="V268" s="232">
        <f>U268*H268</f>
        <v>0</v>
      </c>
      <c r="W268" s="232">
        <v>0</v>
      </c>
      <c r="X268" s="233">
        <f>W268*H268</f>
        <v>0</v>
      </c>
      <c r="Y268" s="37"/>
      <c r="Z268" s="37"/>
      <c r="AA268" s="37"/>
      <c r="AB268" s="37"/>
      <c r="AC268" s="37"/>
      <c r="AD268" s="37"/>
      <c r="AE268" s="37"/>
      <c r="AR268" s="234" t="s">
        <v>133</v>
      </c>
      <c r="AT268" s="234" t="s">
        <v>129</v>
      </c>
      <c r="AU268" s="234" t="s">
        <v>86</v>
      </c>
      <c r="AY268" s="16" t="s">
        <v>127</v>
      </c>
      <c r="BE268" s="235">
        <f>IF(O268="základní",K268,0)</f>
        <v>0</v>
      </c>
      <c r="BF268" s="235">
        <f>IF(O268="snížená",K268,0)</f>
        <v>0</v>
      </c>
      <c r="BG268" s="235">
        <f>IF(O268="zákl. přenesená",K268,0)</f>
        <v>0</v>
      </c>
      <c r="BH268" s="235">
        <f>IF(O268="sníž. přenesená",K268,0)</f>
        <v>0</v>
      </c>
      <c r="BI268" s="235">
        <f>IF(O268="nulová",K268,0)</f>
        <v>0</v>
      </c>
      <c r="BJ268" s="16" t="s">
        <v>82</v>
      </c>
      <c r="BK268" s="235">
        <f>ROUND(P268*H268,2)</f>
        <v>0</v>
      </c>
      <c r="BL268" s="16" t="s">
        <v>133</v>
      </c>
      <c r="BM268" s="234" t="s">
        <v>590</v>
      </c>
    </row>
    <row r="269" s="2" customFormat="1">
      <c r="A269" s="37"/>
      <c r="B269" s="38"/>
      <c r="C269" s="39"/>
      <c r="D269" s="236" t="s">
        <v>135</v>
      </c>
      <c r="E269" s="39"/>
      <c r="F269" s="237" t="s">
        <v>589</v>
      </c>
      <c r="G269" s="39"/>
      <c r="H269" s="39"/>
      <c r="I269" s="238"/>
      <c r="J269" s="238"/>
      <c r="K269" s="39"/>
      <c r="L269" s="39"/>
      <c r="M269" s="43"/>
      <c r="N269" s="239"/>
      <c r="O269" s="240"/>
      <c r="P269" s="90"/>
      <c r="Q269" s="90"/>
      <c r="R269" s="90"/>
      <c r="S269" s="90"/>
      <c r="T269" s="90"/>
      <c r="U269" s="90"/>
      <c r="V269" s="90"/>
      <c r="W269" s="90"/>
      <c r="X269" s="91"/>
      <c r="Y269" s="37"/>
      <c r="Z269" s="37"/>
      <c r="AA269" s="37"/>
      <c r="AB269" s="37"/>
      <c r="AC269" s="37"/>
      <c r="AD269" s="37"/>
      <c r="AE269" s="37"/>
      <c r="AT269" s="16" t="s">
        <v>135</v>
      </c>
      <c r="AU269" s="16" t="s">
        <v>86</v>
      </c>
    </row>
    <row r="270" s="12" customFormat="1" ht="22.8" customHeight="1">
      <c r="A270" s="12"/>
      <c r="B270" s="204"/>
      <c r="C270" s="205"/>
      <c r="D270" s="206" t="s">
        <v>76</v>
      </c>
      <c r="E270" s="219" t="s">
        <v>359</v>
      </c>
      <c r="F270" s="219" t="s">
        <v>96</v>
      </c>
      <c r="G270" s="205"/>
      <c r="H270" s="205"/>
      <c r="I270" s="208"/>
      <c r="J270" s="208"/>
      <c r="K270" s="220">
        <f>BK270</f>
        <v>0</v>
      </c>
      <c r="L270" s="205"/>
      <c r="M270" s="210"/>
      <c r="N270" s="211"/>
      <c r="O270" s="212"/>
      <c r="P270" s="212"/>
      <c r="Q270" s="213">
        <f>SUM(Q271:Q300)</f>
        <v>0</v>
      </c>
      <c r="R270" s="213">
        <f>SUM(R271:R300)</f>
        <v>0</v>
      </c>
      <c r="S270" s="212"/>
      <c r="T270" s="214">
        <f>SUM(T271:T300)</f>
        <v>0</v>
      </c>
      <c r="U270" s="212"/>
      <c r="V270" s="214">
        <f>SUM(V271:V300)</f>
        <v>11.346180000000011</v>
      </c>
      <c r="W270" s="212"/>
      <c r="X270" s="215">
        <f>SUM(X271:X300)</f>
        <v>0</v>
      </c>
      <c r="Y270" s="12"/>
      <c r="Z270" s="12"/>
      <c r="AA270" s="12"/>
      <c r="AB270" s="12"/>
      <c r="AC270" s="12"/>
      <c r="AD270" s="12"/>
      <c r="AE270" s="12"/>
      <c r="AR270" s="216" t="s">
        <v>82</v>
      </c>
      <c r="AT270" s="217" t="s">
        <v>76</v>
      </c>
      <c r="AU270" s="217" t="s">
        <v>82</v>
      </c>
      <c r="AY270" s="216" t="s">
        <v>127</v>
      </c>
      <c r="BK270" s="218">
        <f>SUM(BK271:BK300)</f>
        <v>0</v>
      </c>
    </row>
    <row r="271" s="2" customFormat="1" ht="16.5" customHeight="1">
      <c r="A271" s="37"/>
      <c r="B271" s="38"/>
      <c r="C271" s="221" t="s">
        <v>590</v>
      </c>
      <c r="D271" s="221" t="s">
        <v>129</v>
      </c>
      <c r="E271" s="222" t="s">
        <v>591</v>
      </c>
      <c r="F271" s="223" t="s">
        <v>592</v>
      </c>
      <c r="G271" s="224" t="s">
        <v>167</v>
      </c>
      <c r="H271" s="225">
        <v>0.002</v>
      </c>
      <c r="I271" s="226"/>
      <c r="J271" s="226"/>
      <c r="K271" s="227">
        <f>ROUND(P271*H271,2)</f>
        <v>0</v>
      </c>
      <c r="L271" s="228"/>
      <c r="M271" s="43"/>
      <c r="N271" s="229" t="s">
        <v>1</v>
      </c>
      <c r="O271" s="230" t="s">
        <v>40</v>
      </c>
      <c r="P271" s="231">
        <f>I271+J271</f>
        <v>0</v>
      </c>
      <c r="Q271" s="231">
        <f>ROUND(I271*H271,2)</f>
        <v>0</v>
      </c>
      <c r="R271" s="231">
        <f>ROUND(J271*H271,2)</f>
        <v>0</v>
      </c>
      <c r="S271" s="90"/>
      <c r="T271" s="232">
        <f>S271*H271</f>
        <v>0</v>
      </c>
      <c r="U271" s="232">
        <v>0</v>
      </c>
      <c r="V271" s="232">
        <f>U271*H271</f>
        <v>0</v>
      </c>
      <c r="W271" s="232">
        <v>0</v>
      </c>
      <c r="X271" s="233">
        <f>W271*H271</f>
        <v>0</v>
      </c>
      <c r="Y271" s="37"/>
      <c r="Z271" s="37"/>
      <c r="AA271" s="37"/>
      <c r="AB271" s="37"/>
      <c r="AC271" s="37"/>
      <c r="AD271" s="37"/>
      <c r="AE271" s="37"/>
      <c r="AR271" s="234" t="s">
        <v>133</v>
      </c>
      <c r="AT271" s="234" t="s">
        <v>129</v>
      </c>
      <c r="AU271" s="234" t="s">
        <v>86</v>
      </c>
      <c r="AY271" s="16" t="s">
        <v>127</v>
      </c>
      <c r="BE271" s="235">
        <f>IF(O271="základní",K271,0)</f>
        <v>0</v>
      </c>
      <c r="BF271" s="235">
        <f>IF(O271="snížená",K271,0)</f>
        <v>0</v>
      </c>
      <c r="BG271" s="235">
        <f>IF(O271="zákl. přenesená",K271,0)</f>
        <v>0</v>
      </c>
      <c r="BH271" s="235">
        <f>IF(O271="sníž. přenesená",K271,0)</f>
        <v>0</v>
      </c>
      <c r="BI271" s="235">
        <f>IF(O271="nulová",K271,0)</f>
        <v>0</v>
      </c>
      <c r="BJ271" s="16" t="s">
        <v>82</v>
      </c>
      <c r="BK271" s="235">
        <f>ROUND(P271*H271,2)</f>
        <v>0</v>
      </c>
      <c r="BL271" s="16" t="s">
        <v>133</v>
      </c>
      <c r="BM271" s="234" t="s">
        <v>593</v>
      </c>
    </row>
    <row r="272" s="2" customFormat="1">
      <c r="A272" s="37"/>
      <c r="B272" s="38"/>
      <c r="C272" s="39"/>
      <c r="D272" s="236" t="s">
        <v>135</v>
      </c>
      <c r="E272" s="39"/>
      <c r="F272" s="237" t="s">
        <v>592</v>
      </c>
      <c r="G272" s="39"/>
      <c r="H272" s="39"/>
      <c r="I272" s="238"/>
      <c r="J272" s="238"/>
      <c r="K272" s="39"/>
      <c r="L272" s="39"/>
      <c r="M272" s="43"/>
      <c r="N272" s="239"/>
      <c r="O272" s="240"/>
      <c r="P272" s="90"/>
      <c r="Q272" s="90"/>
      <c r="R272" s="90"/>
      <c r="S272" s="90"/>
      <c r="T272" s="90"/>
      <c r="U272" s="90"/>
      <c r="V272" s="90"/>
      <c r="W272" s="90"/>
      <c r="X272" s="91"/>
      <c r="Y272" s="37"/>
      <c r="Z272" s="37"/>
      <c r="AA272" s="37"/>
      <c r="AB272" s="37"/>
      <c r="AC272" s="37"/>
      <c r="AD272" s="37"/>
      <c r="AE272" s="37"/>
      <c r="AT272" s="16" t="s">
        <v>135</v>
      </c>
      <c r="AU272" s="16" t="s">
        <v>86</v>
      </c>
    </row>
    <row r="273" s="2" customFormat="1" ht="16.5" customHeight="1">
      <c r="A273" s="37"/>
      <c r="B273" s="38"/>
      <c r="C273" s="221" t="s">
        <v>594</v>
      </c>
      <c r="D273" s="221" t="s">
        <v>129</v>
      </c>
      <c r="E273" s="222" t="s">
        <v>595</v>
      </c>
      <c r="F273" s="223" t="s">
        <v>596</v>
      </c>
      <c r="G273" s="224" t="s">
        <v>178</v>
      </c>
      <c r="H273" s="225">
        <v>1.6499999999999999</v>
      </c>
      <c r="I273" s="226"/>
      <c r="J273" s="226"/>
      <c r="K273" s="227">
        <f>ROUND(P273*H273,2)</f>
        <v>0</v>
      </c>
      <c r="L273" s="228"/>
      <c r="M273" s="43"/>
      <c r="N273" s="229" t="s">
        <v>1</v>
      </c>
      <c r="O273" s="230" t="s">
        <v>40</v>
      </c>
      <c r="P273" s="231">
        <f>I273+J273</f>
        <v>0</v>
      </c>
      <c r="Q273" s="231">
        <f>ROUND(I273*H273,2)</f>
        <v>0</v>
      </c>
      <c r="R273" s="231">
        <f>ROUND(J273*H273,2)</f>
        <v>0</v>
      </c>
      <c r="S273" s="90"/>
      <c r="T273" s="232">
        <f>S273*H273</f>
        <v>0</v>
      </c>
      <c r="U273" s="232">
        <v>0</v>
      </c>
      <c r="V273" s="232">
        <f>U273*H273</f>
        <v>0</v>
      </c>
      <c r="W273" s="232">
        <v>0</v>
      </c>
      <c r="X273" s="233">
        <f>W273*H273</f>
        <v>0</v>
      </c>
      <c r="Y273" s="37"/>
      <c r="Z273" s="37"/>
      <c r="AA273" s="37"/>
      <c r="AB273" s="37"/>
      <c r="AC273" s="37"/>
      <c r="AD273" s="37"/>
      <c r="AE273" s="37"/>
      <c r="AR273" s="234" t="s">
        <v>133</v>
      </c>
      <c r="AT273" s="234" t="s">
        <v>129</v>
      </c>
      <c r="AU273" s="234" t="s">
        <v>86</v>
      </c>
      <c r="AY273" s="16" t="s">
        <v>127</v>
      </c>
      <c r="BE273" s="235">
        <f>IF(O273="základní",K273,0)</f>
        <v>0</v>
      </c>
      <c r="BF273" s="235">
        <f>IF(O273="snížená",K273,0)</f>
        <v>0</v>
      </c>
      <c r="BG273" s="235">
        <f>IF(O273="zákl. přenesená",K273,0)</f>
        <v>0</v>
      </c>
      <c r="BH273" s="235">
        <f>IF(O273="sníž. přenesená",K273,0)</f>
        <v>0</v>
      </c>
      <c r="BI273" s="235">
        <f>IF(O273="nulová",K273,0)</f>
        <v>0</v>
      </c>
      <c r="BJ273" s="16" t="s">
        <v>82</v>
      </c>
      <c r="BK273" s="235">
        <f>ROUND(P273*H273,2)</f>
        <v>0</v>
      </c>
      <c r="BL273" s="16" t="s">
        <v>133</v>
      </c>
      <c r="BM273" s="234" t="s">
        <v>597</v>
      </c>
    </row>
    <row r="274" s="2" customFormat="1">
      <c r="A274" s="37"/>
      <c r="B274" s="38"/>
      <c r="C274" s="39"/>
      <c r="D274" s="236" t="s">
        <v>135</v>
      </c>
      <c r="E274" s="39"/>
      <c r="F274" s="237" t="s">
        <v>596</v>
      </c>
      <c r="G274" s="39"/>
      <c r="H274" s="39"/>
      <c r="I274" s="238"/>
      <c r="J274" s="238"/>
      <c r="K274" s="39"/>
      <c r="L274" s="39"/>
      <c r="M274" s="43"/>
      <c r="N274" s="239"/>
      <c r="O274" s="240"/>
      <c r="P274" s="90"/>
      <c r="Q274" s="90"/>
      <c r="R274" s="90"/>
      <c r="S274" s="90"/>
      <c r="T274" s="90"/>
      <c r="U274" s="90"/>
      <c r="V274" s="90"/>
      <c r="W274" s="90"/>
      <c r="X274" s="91"/>
      <c r="Y274" s="37"/>
      <c r="Z274" s="37"/>
      <c r="AA274" s="37"/>
      <c r="AB274" s="37"/>
      <c r="AC274" s="37"/>
      <c r="AD274" s="37"/>
      <c r="AE274" s="37"/>
      <c r="AT274" s="16" t="s">
        <v>135</v>
      </c>
      <c r="AU274" s="16" t="s">
        <v>86</v>
      </c>
    </row>
    <row r="275" s="2" customFormat="1" ht="21.75" customHeight="1">
      <c r="A275" s="37"/>
      <c r="B275" s="38"/>
      <c r="C275" s="221" t="s">
        <v>593</v>
      </c>
      <c r="D275" s="221" t="s">
        <v>129</v>
      </c>
      <c r="E275" s="222" t="s">
        <v>598</v>
      </c>
      <c r="F275" s="223" t="s">
        <v>599</v>
      </c>
      <c r="G275" s="224" t="s">
        <v>365</v>
      </c>
      <c r="H275" s="225">
        <v>2</v>
      </c>
      <c r="I275" s="226"/>
      <c r="J275" s="226"/>
      <c r="K275" s="227">
        <f>ROUND(P275*H275,2)</f>
        <v>0</v>
      </c>
      <c r="L275" s="228"/>
      <c r="M275" s="43"/>
      <c r="N275" s="229" t="s">
        <v>1</v>
      </c>
      <c r="O275" s="230" t="s">
        <v>40</v>
      </c>
      <c r="P275" s="231">
        <f>I275+J275</f>
        <v>0</v>
      </c>
      <c r="Q275" s="231">
        <f>ROUND(I275*H275,2)</f>
        <v>0</v>
      </c>
      <c r="R275" s="231">
        <f>ROUND(J275*H275,2)</f>
        <v>0</v>
      </c>
      <c r="S275" s="90"/>
      <c r="T275" s="232">
        <f>S275*H275</f>
        <v>0</v>
      </c>
      <c r="U275" s="232">
        <v>0</v>
      </c>
      <c r="V275" s="232">
        <f>U275*H275</f>
        <v>0</v>
      </c>
      <c r="W275" s="232">
        <v>0</v>
      </c>
      <c r="X275" s="233">
        <f>W275*H275</f>
        <v>0</v>
      </c>
      <c r="Y275" s="37"/>
      <c r="Z275" s="37"/>
      <c r="AA275" s="37"/>
      <c r="AB275" s="37"/>
      <c r="AC275" s="37"/>
      <c r="AD275" s="37"/>
      <c r="AE275" s="37"/>
      <c r="AR275" s="234" t="s">
        <v>133</v>
      </c>
      <c r="AT275" s="234" t="s">
        <v>129</v>
      </c>
      <c r="AU275" s="234" t="s">
        <v>86</v>
      </c>
      <c r="AY275" s="16" t="s">
        <v>127</v>
      </c>
      <c r="BE275" s="235">
        <f>IF(O275="základní",K275,0)</f>
        <v>0</v>
      </c>
      <c r="BF275" s="235">
        <f>IF(O275="snížená",K275,0)</f>
        <v>0</v>
      </c>
      <c r="BG275" s="235">
        <f>IF(O275="zákl. přenesená",K275,0)</f>
        <v>0</v>
      </c>
      <c r="BH275" s="235">
        <f>IF(O275="sníž. přenesená",K275,0)</f>
        <v>0</v>
      </c>
      <c r="BI275" s="235">
        <f>IF(O275="nulová",K275,0)</f>
        <v>0</v>
      </c>
      <c r="BJ275" s="16" t="s">
        <v>82</v>
      </c>
      <c r="BK275" s="235">
        <f>ROUND(P275*H275,2)</f>
        <v>0</v>
      </c>
      <c r="BL275" s="16" t="s">
        <v>133</v>
      </c>
      <c r="BM275" s="234" t="s">
        <v>600</v>
      </c>
    </row>
    <row r="276" s="2" customFormat="1">
      <c r="A276" s="37"/>
      <c r="B276" s="38"/>
      <c r="C276" s="39"/>
      <c r="D276" s="236" t="s">
        <v>135</v>
      </c>
      <c r="E276" s="39"/>
      <c r="F276" s="237" t="s">
        <v>599</v>
      </c>
      <c r="G276" s="39"/>
      <c r="H276" s="39"/>
      <c r="I276" s="238"/>
      <c r="J276" s="238"/>
      <c r="K276" s="39"/>
      <c r="L276" s="39"/>
      <c r="M276" s="43"/>
      <c r="N276" s="239"/>
      <c r="O276" s="240"/>
      <c r="P276" s="90"/>
      <c r="Q276" s="90"/>
      <c r="R276" s="90"/>
      <c r="S276" s="90"/>
      <c r="T276" s="90"/>
      <c r="U276" s="90"/>
      <c r="V276" s="90"/>
      <c r="W276" s="90"/>
      <c r="X276" s="91"/>
      <c r="Y276" s="37"/>
      <c r="Z276" s="37"/>
      <c r="AA276" s="37"/>
      <c r="AB276" s="37"/>
      <c r="AC276" s="37"/>
      <c r="AD276" s="37"/>
      <c r="AE276" s="37"/>
      <c r="AT276" s="16" t="s">
        <v>135</v>
      </c>
      <c r="AU276" s="16" t="s">
        <v>86</v>
      </c>
    </row>
    <row r="277" s="2" customFormat="1" ht="16.5" customHeight="1">
      <c r="A277" s="37"/>
      <c r="B277" s="38"/>
      <c r="C277" s="221" t="s">
        <v>601</v>
      </c>
      <c r="D277" s="221" t="s">
        <v>129</v>
      </c>
      <c r="E277" s="222" t="s">
        <v>602</v>
      </c>
      <c r="F277" s="223" t="s">
        <v>603</v>
      </c>
      <c r="G277" s="224" t="s">
        <v>365</v>
      </c>
      <c r="H277" s="225">
        <v>2</v>
      </c>
      <c r="I277" s="226"/>
      <c r="J277" s="226"/>
      <c r="K277" s="227">
        <f>ROUND(P277*H277,2)</f>
        <v>0</v>
      </c>
      <c r="L277" s="228"/>
      <c r="M277" s="43"/>
      <c r="N277" s="229" t="s">
        <v>1</v>
      </c>
      <c r="O277" s="230" t="s">
        <v>40</v>
      </c>
      <c r="P277" s="231">
        <f>I277+J277</f>
        <v>0</v>
      </c>
      <c r="Q277" s="231">
        <f>ROUND(I277*H277,2)</f>
        <v>0</v>
      </c>
      <c r="R277" s="231">
        <f>ROUND(J277*H277,2)</f>
        <v>0</v>
      </c>
      <c r="S277" s="90"/>
      <c r="T277" s="232">
        <f>S277*H277</f>
        <v>0</v>
      </c>
      <c r="U277" s="232">
        <v>0</v>
      </c>
      <c r="V277" s="232">
        <f>U277*H277</f>
        <v>0</v>
      </c>
      <c r="W277" s="232">
        <v>0</v>
      </c>
      <c r="X277" s="233">
        <f>W277*H277</f>
        <v>0</v>
      </c>
      <c r="Y277" s="37"/>
      <c r="Z277" s="37"/>
      <c r="AA277" s="37"/>
      <c r="AB277" s="37"/>
      <c r="AC277" s="37"/>
      <c r="AD277" s="37"/>
      <c r="AE277" s="37"/>
      <c r="AR277" s="234" t="s">
        <v>133</v>
      </c>
      <c r="AT277" s="234" t="s">
        <v>129</v>
      </c>
      <c r="AU277" s="234" t="s">
        <v>86</v>
      </c>
      <c r="AY277" s="16" t="s">
        <v>127</v>
      </c>
      <c r="BE277" s="235">
        <f>IF(O277="základní",K277,0)</f>
        <v>0</v>
      </c>
      <c r="BF277" s="235">
        <f>IF(O277="snížená",K277,0)</f>
        <v>0</v>
      </c>
      <c r="BG277" s="235">
        <f>IF(O277="zákl. přenesená",K277,0)</f>
        <v>0</v>
      </c>
      <c r="BH277" s="235">
        <f>IF(O277="sníž. přenesená",K277,0)</f>
        <v>0</v>
      </c>
      <c r="BI277" s="235">
        <f>IF(O277="nulová",K277,0)</f>
        <v>0</v>
      </c>
      <c r="BJ277" s="16" t="s">
        <v>82</v>
      </c>
      <c r="BK277" s="235">
        <f>ROUND(P277*H277,2)</f>
        <v>0</v>
      </c>
      <c r="BL277" s="16" t="s">
        <v>133</v>
      </c>
      <c r="BM277" s="234" t="s">
        <v>604</v>
      </c>
    </row>
    <row r="278" s="2" customFormat="1">
      <c r="A278" s="37"/>
      <c r="B278" s="38"/>
      <c r="C278" s="39"/>
      <c r="D278" s="236" t="s">
        <v>135</v>
      </c>
      <c r="E278" s="39"/>
      <c r="F278" s="237" t="s">
        <v>603</v>
      </c>
      <c r="G278" s="39"/>
      <c r="H278" s="39"/>
      <c r="I278" s="238"/>
      <c r="J278" s="238"/>
      <c r="K278" s="39"/>
      <c r="L278" s="39"/>
      <c r="M278" s="43"/>
      <c r="N278" s="239"/>
      <c r="O278" s="240"/>
      <c r="P278" s="90"/>
      <c r="Q278" s="90"/>
      <c r="R278" s="90"/>
      <c r="S278" s="90"/>
      <c r="T278" s="90"/>
      <c r="U278" s="90"/>
      <c r="V278" s="90"/>
      <c r="W278" s="90"/>
      <c r="X278" s="91"/>
      <c r="Y278" s="37"/>
      <c r="Z278" s="37"/>
      <c r="AA278" s="37"/>
      <c r="AB278" s="37"/>
      <c r="AC278" s="37"/>
      <c r="AD278" s="37"/>
      <c r="AE278" s="37"/>
      <c r="AT278" s="16" t="s">
        <v>135</v>
      </c>
      <c r="AU278" s="16" t="s">
        <v>86</v>
      </c>
    </row>
    <row r="279" s="2" customFormat="1" ht="24.15" customHeight="1">
      <c r="A279" s="37"/>
      <c r="B279" s="38"/>
      <c r="C279" s="221" t="s">
        <v>597</v>
      </c>
      <c r="D279" s="221" t="s">
        <v>129</v>
      </c>
      <c r="E279" s="222" t="s">
        <v>605</v>
      </c>
      <c r="F279" s="223" t="s">
        <v>606</v>
      </c>
      <c r="G279" s="224" t="s">
        <v>365</v>
      </c>
      <c r="H279" s="225">
        <v>2</v>
      </c>
      <c r="I279" s="226"/>
      <c r="J279" s="226"/>
      <c r="K279" s="227">
        <f>ROUND(P279*H279,2)</f>
        <v>0</v>
      </c>
      <c r="L279" s="228"/>
      <c r="M279" s="43"/>
      <c r="N279" s="229" t="s">
        <v>1</v>
      </c>
      <c r="O279" s="230" t="s">
        <v>40</v>
      </c>
      <c r="P279" s="231">
        <f>I279+J279</f>
        <v>0</v>
      </c>
      <c r="Q279" s="231">
        <f>ROUND(I279*H279,2)</f>
        <v>0</v>
      </c>
      <c r="R279" s="231">
        <f>ROUND(J279*H279,2)</f>
        <v>0</v>
      </c>
      <c r="S279" s="90"/>
      <c r="T279" s="232">
        <f>S279*H279</f>
        <v>0</v>
      </c>
      <c r="U279" s="232">
        <v>0</v>
      </c>
      <c r="V279" s="232">
        <f>U279*H279</f>
        <v>0</v>
      </c>
      <c r="W279" s="232">
        <v>0</v>
      </c>
      <c r="X279" s="233">
        <f>W279*H279</f>
        <v>0</v>
      </c>
      <c r="Y279" s="37"/>
      <c r="Z279" s="37"/>
      <c r="AA279" s="37"/>
      <c r="AB279" s="37"/>
      <c r="AC279" s="37"/>
      <c r="AD279" s="37"/>
      <c r="AE279" s="37"/>
      <c r="AR279" s="234" t="s">
        <v>133</v>
      </c>
      <c r="AT279" s="234" t="s">
        <v>129</v>
      </c>
      <c r="AU279" s="234" t="s">
        <v>86</v>
      </c>
      <c r="AY279" s="16" t="s">
        <v>127</v>
      </c>
      <c r="BE279" s="235">
        <f>IF(O279="základní",K279,0)</f>
        <v>0</v>
      </c>
      <c r="BF279" s="235">
        <f>IF(O279="snížená",K279,0)</f>
        <v>0</v>
      </c>
      <c r="BG279" s="235">
        <f>IF(O279="zákl. přenesená",K279,0)</f>
        <v>0</v>
      </c>
      <c r="BH279" s="235">
        <f>IF(O279="sníž. přenesená",K279,0)</f>
        <v>0</v>
      </c>
      <c r="BI279" s="235">
        <f>IF(O279="nulová",K279,0)</f>
        <v>0</v>
      </c>
      <c r="BJ279" s="16" t="s">
        <v>82</v>
      </c>
      <c r="BK279" s="235">
        <f>ROUND(P279*H279,2)</f>
        <v>0</v>
      </c>
      <c r="BL279" s="16" t="s">
        <v>133</v>
      </c>
      <c r="BM279" s="234" t="s">
        <v>607</v>
      </c>
    </row>
    <row r="280" s="2" customFormat="1">
      <c r="A280" s="37"/>
      <c r="B280" s="38"/>
      <c r="C280" s="39"/>
      <c r="D280" s="236" t="s">
        <v>135</v>
      </c>
      <c r="E280" s="39"/>
      <c r="F280" s="237" t="s">
        <v>606</v>
      </c>
      <c r="G280" s="39"/>
      <c r="H280" s="39"/>
      <c r="I280" s="238"/>
      <c r="J280" s="238"/>
      <c r="K280" s="39"/>
      <c r="L280" s="39"/>
      <c r="M280" s="43"/>
      <c r="N280" s="239"/>
      <c r="O280" s="240"/>
      <c r="P280" s="90"/>
      <c r="Q280" s="90"/>
      <c r="R280" s="90"/>
      <c r="S280" s="90"/>
      <c r="T280" s="90"/>
      <c r="U280" s="90"/>
      <c r="V280" s="90"/>
      <c r="W280" s="90"/>
      <c r="X280" s="91"/>
      <c r="Y280" s="37"/>
      <c r="Z280" s="37"/>
      <c r="AA280" s="37"/>
      <c r="AB280" s="37"/>
      <c r="AC280" s="37"/>
      <c r="AD280" s="37"/>
      <c r="AE280" s="37"/>
      <c r="AT280" s="16" t="s">
        <v>135</v>
      </c>
      <c r="AU280" s="16" t="s">
        <v>86</v>
      </c>
    </row>
    <row r="281" s="2" customFormat="1" ht="16.5" customHeight="1">
      <c r="A281" s="37"/>
      <c r="B281" s="38"/>
      <c r="C281" s="221" t="s">
        <v>608</v>
      </c>
      <c r="D281" s="221" t="s">
        <v>129</v>
      </c>
      <c r="E281" s="222" t="s">
        <v>609</v>
      </c>
      <c r="F281" s="223" t="s">
        <v>610</v>
      </c>
      <c r="G281" s="224" t="s">
        <v>178</v>
      </c>
      <c r="H281" s="225">
        <v>148</v>
      </c>
      <c r="I281" s="226"/>
      <c r="J281" s="226"/>
      <c r="K281" s="227">
        <f>ROUND(P281*H281,2)</f>
        <v>0</v>
      </c>
      <c r="L281" s="228"/>
      <c r="M281" s="43"/>
      <c r="N281" s="229" t="s">
        <v>1</v>
      </c>
      <c r="O281" s="230" t="s">
        <v>40</v>
      </c>
      <c r="P281" s="231">
        <f>I281+J281</f>
        <v>0</v>
      </c>
      <c r="Q281" s="231">
        <f>ROUND(I281*H281,2)</f>
        <v>0</v>
      </c>
      <c r="R281" s="231">
        <f>ROUND(J281*H281,2)</f>
        <v>0</v>
      </c>
      <c r="S281" s="90"/>
      <c r="T281" s="232">
        <f>S281*H281</f>
        <v>0</v>
      </c>
      <c r="U281" s="232">
        <v>0</v>
      </c>
      <c r="V281" s="232">
        <f>U281*H281</f>
        <v>0</v>
      </c>
      <c r="W281" s="232">
        <v>0</v>
      </c>
      <c r="X281" s="233">
        <f>W281*H281</f>
        <v>0</v>
      </c>
      <c r="Y281" s="37"/>
      <c r="Z281" s="37"/>
      <c r="AA281" s="37"/>
      <c r="AB281" s="37"/>
      <c r="AC281" s="37"/>
      <c r="AD281" s="37"/>
      <c r="AE281" s="37"/>
      <c r="AR281" s="234" t="s">
        <v>133</v>
      </c>
      <c r="AT281" s="234" t="s">
        <v>129</v>
      </c>
      <c r="AU281" s="234" t="s">
        <v>86</v>
      </c>
      <c r="AY281" s="16" t="s">
        <v>127</v>
      </c>
      <c r="BE281" s="235">
        <f>IF(O281="základní",K281,0)</f>
        <v>0</v>
      </c>
      <c r="BF281" s="235">
        <f>IF(O281="snížená",K281,0)</f>
        <v>0</v>
      </c>
      <c r="BG281" s="235">
        <f>IF(O281="zákl. přenesená",K281,0)</f>
        <v>0</v>
      </c>
      <c r="BH281" s="235">
        <f>IF(O281="sníž. přenesená",K281,0)</f>
        <v>0</v>
      </c>
      <c r="BI281" s="235">
        <f>IF(O281="nulová",K281,0)</f>
        <v>0</v>
      </c>
      <c r="BJ281" s="16" t="s">
        <v>82</v>
      </c>
      <c r="BK281" s="235">
        <f>ROUND(P281*H281,2)</f>
        <v>0</v>
      </c>
      <c r="BL281" s="16" t="s">
        <v>133</v>
      </c>
      <c r="BM281" s="234" t="s">
        <v>611</v>
      </c>
    </row>
    <row r="282" s="2" customFormat="1">
      <c r="A282" s="37"/>
      <c r="B282" s="38"/>
      <c r="C282" s="39"/>
      <c r="D282" s="236" t="s">
        <v>135</v>
      </c>
      <c r="E282" s="39"/>
      <c r="F282" s="237" t="s">
        <v>610</v>
      </c>
      <c r="G282" s="39"/>
      <c r="H282" s="39"/>
      <c r="I282" s="238"/>
      <c r="J282" s="238"/>
      <c r="K282" s="39"/>
      <c r="L282" s="39"/>
      <c r="M282" s="43"/>
      <c r="N282" s="239"/>
      <c r="O282" s="240"/>
      <c r="P282" s="90"/>
      <c r="Q282" s="90"/>
      <c r="R282" s="90"/>
      <c r="S282" s="90"/>
      <c r="T282" s="90"/>
      <c r="U282" s="90"/>
      <c r="V282" s="90"/>
      <c r="W282" s="90"/>
      <c r="X282" s="91"/>
      <c r="Y282" s="37"/>
      <c r="Z282" s="37"/>
      <c r="AA282" s="37"/>
      <c r="AB282" s="37"/>
      <c r="AC282" s="37"/>
      <c r="AD282" s="37"/>
      <c r="AE282" s="37"/>
      <c r="AT282" s="16" t="s">
        <v>135</v>
      </c>
      <c r="AU282" s="16" t="s">
        <v>86</v>
      </c>
    </row>
    <row r="283" s="2" customFormat="1" ht="24.15" customHeight="1">
      <c r="A283" s="37"/>
      <c r="B283" s="38"/>
      <c r="C283" s="221" t="s">
        <v>600</v>
      </c>
      <c r="D283" s="221" t="s">
        <v>129</v>
      </c>
      <c r="E283" s="222" t="s">
        <v>612</v>
      </c>
      <c r="F283" s="223" t="s">
        <v>613</v>
      </c>
      <c r="G283" s="224" t="s">
        <v>365</v>
      </c>
      <c r="H283" s="225">
        <v>2</v>
      </c>
      <c r="I283" s="226"/>
      <c r="J283" s="226"/>
      <c r="K283" s="227">
        <f>ROUND(P283*H283,2)</f>
        <v>0</v>
      </c>
      <c r="L283" s="228"/>
      <c r="M283" s="43"/>
      <c r="N283" s="229" t="s">
        <v>1</v>
      </c>
      <c r="O283" s="230" t="s">
        <v>40</v>
      </c>
      <c r="P283" s="231">
        <f>I283+J283</f>
        <v>0</v>
      </c>
      <c r="Q283" s="231">
        <f>ROUND(I283*H283,2)</f>
        <v>0</v>
      </c>
      <c r="R283" s="231">
        <f>ROUND(J283*H283,2)</f>
        <v>0</v>
      </c>
      <c r="S283" s="90"/>
      <c r="T283" s="232">
        <f>S283*H283</f>
        <v>0</v>
      </c>
      <c r="U283" s="232">
        <v>0</v>
      </c>
      <c r="V283" s="232">
        <f>U283*H283</f>
        <v>0</v>
      </c>
      <c r="W283" s="232">
        <v>0</v>
      </c>
      <c r="X283" s="233">
        <f>W283*H283</f>
        <v>0</v>
      </c>
      <c r="Y283" s="37"/>
      <c r="Z283" s="37"/>
      <c r="AA283" s="37"/>
      <c r="AB283" s="37"/>
      <c r="AC283" s="37"/>
      <c r="AD283" s="37"/>
      <c r="AE283" s="37"/>
      <c r="AR283" s="234" t="s">
        <v>133</v>
      </c>
      <c r="AT283" s="234" t="s">
        <v>129</v>
      </c>
      <c r="AU283" s="234" t="s">
        <v>86</v>
      </c>
      <c r="AY283" s="16" t="s">
        <v>127</v>
      </c>
      <c r="BE283" s="235">
        <f>IF(O283="základní",K283,0)</f>
        <v>0</v>
      </c>
      <c r="BF283" s="235">
        <f>IF(O283="snížená",K283,0)</f>
        <v>0</v>
      </c>
      <c r="BG283" s="235">
        <f>IF(O283="zákl. přenesená",K283,0)</f>
        <v>0</v>
      </c>
      <c r="BH283" s="235">
        <f>IF(O283="sníž. přenesená",K283,0)</f>
        <v>0</v>
      </c>
      <c r="BI283" s="235">
        <f>IF(O283="nulová",K283,0)</f>
        <v>0</v>
      </c>
      <c r="BJ283" s="16" t="s">
        <v>82</v>
      </c>
      <c r="BK283" s="235">
        <f>ROUND(P283*H283,2)</f>
        <v>0</v>
      </c>
      <c r="BL283" s="16" t="s">
        <v>133</v>
      </c>
      <c r="BM283" s="234" t="s">
        <v>614</v>
      </c>
    </row>
    <row r="284" s="2" customFormat="1">
      <c r="A284" s="37"/>
      <c r="B284" s="38"/>
      <c r="C284" s="39"/>
      <c r="D284" s="236" t="s">
        <v>135</v>
      </c>
      <c r="E284" s="39"/>
      <c r="F284" s="237" t="s">
        <v>613</v>
      </c>
      <c r="G284" s="39"/>
      <c r="H284" s="39"/>
      <c r="I284" s="238"/>
      <c r="J284" s="238"/>
      <c r="K284" s="39"/>
      <c r="L284" s="39"/>
      <c r="M284" s="43"/>
      <c r="N284" s="239"/>
      <c r="O284" s="240"/>
      <c r="P284" s="90"/>
      <c r="Q284" s="90"/>
      <c r="R284" s="90"/>
      <c r="S284" s="90"/>
      <c r="T284" s="90"/>
      <c r="U284" s="90"/>
      <c r="V284" s="90"/>
      <c r="W284" s="90"/>
      <c r="X284" s="91"/>
      <c r="Y284" s="37"/>
      <c r="Z284" s="37"/>
      <c r="AA284" s="37"/>
      <c r="AB284" s="37"/>
      <c r="AC284" s="37"/>
      <c r="AD284" s="37"/>
      <c r="AE284" s="37"/>
      <c r="AT284" s="16" t="s">
        <v>135</v>
      </c>
      <c r="AU284" s="16" t="s">
        <v>86</v>
      </c>
    </row>
    <row r="285" s="2" customFormat="1" ht="24.15" customHeight="1">
      <c r="A285" s="37"/>
      <c r="B285" s="38"/>
      <c r="C285" s="221" t="s">
        <v>615</v>
      </c>
      <c r="D285" s="221" t="s">
        <v>129</v>
      </c>
      <c r="E285" s="222" t="s">
        <v>616</v>
      </c>
      <c r="F285" s="223" t="s">
        <v>617</v>
      </c>
      <c r="G285" s="224" t="s">
        <v>132</v>
      </c>
      <c r="H285" s="225">
        <v>2.3599999999999999</v>
      </c>
      <c r="I285" s="226"/>
      <c r="J285" s="226"/>
      <c r="K285" s="227">
        <f>ROUND(P285*H285,2)</f>
        <v>0</v>
      </c>
      <c r="L285" s="228"/>
      <c r="M285" s="43"/>
      <c r="N285" s="229" t="s">
        <v>1</v>
      </c>
      <c r="O285" s="230" t="s">
        <v>40</v>
      </c>
      <c r="P285" s="231">
        <f>I285+J285</f>
        <v>0</v>
      </c>
      <c r="Q285" s="231">
        <f>ROUND(I285*H285,2)</f>
        <v>0</v>
      </c>
      <c r="R285" s="231">
        <f>ROUND(J285*H285,2)</f>
        <v>0</v>
      </c>
      <c r="S285" s="90"/>
      <c r="T285" s="232">
        <f>S285*H285</f>
        <v>0</v>
      </c>
      <c r="U285" s="232">
        <v>0</v>
      </c>
      <c r="V285" s="232">
        <f>U285*H285</f>
        <v>0</v>
      </c>
      <c r="W285" s="232">
        <v>0</v>
      </c>
      <c r="X285" s="233">
        <f>W285*H285</f>
        <v>0</v>
      </c>
      <c r="Y285" s="37"/>
      <c r="Z285" s="37"/>
      <c r="AA285" s="37"/>
      <c r="AB285" s="37"/>
      <c r="AC285" s="37"/>
      <c r="AD285" s="37"/>
      <c r="AE285" s="37"/>
      <c r="AR285" s="234" t="s">
        <v>133</v>
      </c>
      <c r="AT285" s="234" t="s">
        <v>129</v>
      </c>
      <c r="AU285" s="234" t="s">
        <v>86</v>
      </c>
      <c r="AY285" s="16" t="s">
        <v>127</v>
      </c>
      <c r="BE285" s="235">
        <f>IF(O285="základní",K285,0)</f>
        <v>0</v>
      </c>
      <c r="BF285" s="235">
        <f>IF(O285="snížená",K285,0)</f>
        <v>0</v>
      </c>
      <c r="BG285" s="235">
        <f>IF(O285="zákl. přenesená",K285,0)</f>
        <v>0</v>
      </c>
      <c r="BH285" s="235">
        <f>IF(O285="sníž. přenesená",K285,0)</f>
        <v>0</v>
      </c>
      <c r="BI285" s="235">
        <f>IF(O285="nulová",K285,0)</f>
        <v>0</v>
      </c>
      <c r="BJ285" s="16" t="s">
        <v>82</v>
      </c>
      <c r="BK285" s="235">
        <f>ROUND(P285*H285,2)</f>
        <v>0</v>
      </c>
      <c r="BL285" s="16" t="s">
        <v>133</v>
      </c>
      <c r="BM285" s="234" t="s">
        <v>618</v>
      </c>
    </row>
    <row r="286" s="2" customFormat="1">
      <c r="A286" s="37"/>
      <c r="B286" s="38"/>
      <c r="C286" s="39"/>
      <c r="D286" s="236" t="s">
        <v>135</v>
      </c>
      <c r="E286" s="39"/>
      <c r="F286" s="237" t="s">
        <v>617</v>
      </c>
      <c r="G286" s="39"/>
      <c r="H286" s="39"/>
      <c r="I286" s="238"/>
      <c r="J286" s="238"/>
      <c r="K286" s="39"/>
      <c r="L286" s="39"/>
      <c r="M286" s="43"/>
      <c r="N286" s="239"/>
      <c r="O286" s="240"/>
      <c r="P286" s="90"/>
      <c r="Q286" s="90"/>
      <c r="R286" s="90"/>
      <c r="S286" s="90"/>
      <c r="T286" s="90"/>
      <c r="U286" s="90"/>
      <c r="V286" s="90"/>
      <c r="W286" s="90"/>
      <c r="X286" s="91"/>
      <c r="Y286" s="37"/>
      <c r="Z286" s="37"/>
      <c r="AA286" s="37"/>
      <c r="AB286" s="37"/>
      <c r="AC286" s="37"/>
      <c r="AD286" s="37"/>
      <c r="AE286" s="37"/>
      <c r="AT286" s="16" t="s">
        <v>135</v>
      </c>
      <c r="AU286" s="16" t="s">
        <v>86</v>
      </c>
    </row>
    <row r="287" s="2" customFormat="1" ht="24.15" customHeight="1">
      <c r="A287" s="37"/>
      <c r="B287" s="38"/>
      <c r="C287" s="221" t="s">
        <v>604</v>
      </c>
      <c r="D287" s="221" t="s">
        <v>129</v>
      </c>
      <c r="E287" s="222" t="s">
        <v>619</v>
      </c>
      <c r="F287" s="223" t="s">
        <v>620</v>
      </c>
      <c r="G287" s="224" t="s">
        <v>132</v>
      </c>
      <c r="H287" s="225">
        <v>4.7199999999999998</v>
      </c>
      <c r="I287" s="226"/>
      <c r="J287" s="226"/>
      <c r="K287" s="227">
        <f>ROUND(P287*H287,2)</f>
        <v>0</v>
      </c>
      <c r="L287" s="228"/>
      <c r="M287" s="43"/>
      <c r="N287" s="229" t="s">
        <v>1</v>
      </c>
      <c r="O287" s="230" t="s">
        <v>40</v>
      </c>
      <c r="P287" s="231">
        <f>I287+J287</f>
        <v>0</v>
      </c>
      <c r="Q287" s="231">
        <f>ROUND(I287*H287,2)</f>
        <v>0</v>
      </c>
      <c r="R287" s="231">
        <f>ROUND(J287*H287,2)</f>
        <v>0</v>
      </c>
      <c r="S287" s="90"/>
      <c r="T287" s="232">
        <f>S287*H287</f>
        <v>0</v>
      </c>
      <c r="U287" s="232">
        <v>0</v>
      </c>
      <c r="V287" s="232">
        <f>U287*H287</f>
        <v>0</v>
      </c>
      <c r="W287" s="232">
        <v>0</v>
      </c>
      <c r="X287" s="233">
        <f>W287*H287</f>
        <v>0</v>
      </c>
      <c r="Y287" s="37"/>
      <c r="Z287" s="37"/>
      <c r="AA287" s="37"/>
      <c r="AB287" s="37"/>
      <c r="AC287" s="37"/>
      <c r="AD287" s="37"/>
      <c r="AE287" s="37"/>
      <c r="AR287" s="234" t="s">
        <v>133</v>
      </c>
      <c r="AT287" s="234" t="s">
        <v>129</v>
      </c>
      <c r="AU287" s="234" t="s">
        <v>86</v>
      </c>
      <c r="AY287" s="16" t="s">
        <v>127</v>
      </c>
      <c r="BE287" s="235">
        <f>IF(O287="základní",K287,0)</f>
        <v>0</v>
      </c>
      <c r="BF287" s="235">
        <f>IF(O287="snížená",K287,0)</f>
        <v>0</v>
      </c>
      <c r="BG287" s="235">
        <f>IF(O287="zákl. přenesená",K287,0)</f>
        <v>0</v>
      </c>
      <c r="BH287" s="235">
        <f>IF(O287="sníž. přenesená",K287,0)</f>
        <v>0</v>
      </c>
      <c r="BI287" s="235">
        <f>IF(O287="nulová",K287,0)</f>
        <v>0</v>
      </c>
      <c r="BJ287" s="16" t="s">
        <v>82</v>
      </c>
      <c r="BK287" s="235">
        <f>ROUND(P287*H287,2)</f>
        <v>0</v>
      </c>
      <c r="BL287" s="16" t="s">
        <v>133</v>
      </c>
      <c r="BM287" s="234" t="s">
        <v>621</v>
      </c>
    </row>
    <row r="288" s="2" customFormat="1">
      <c r="A288" s="37"/>
      <c r="B288" s="38"/>
      <c r="C288" s="39"/>
      <c r="D288" s="236" t="s">
        <v>135</v>
      </c>
      <c r="E288" s="39"/>
      <c r="F288" s="237" t="s">
        <v>620</v>
      </c>
      <c r="G288" s="39"/>
      <c r="H288" s="39"/>
      <c r="I288" s="238"/>
      <c r="J288" s="238"/>
      <c r="K288" s="39"/>
      <c r="L288" s="39"/>
      <c r="M288" s="43"/>
      <c r="N288" s="239"/>
      <c r="O288" s="240"/>
      <c r="P288" s="90"/>
      <c r="Q288" s="90"/>
      <c r="R288" s="90"/>
      <c r="S288" s="90"/>
      <c r="T288" s="90"/>
      <c r="U288" s="90"/>
      <c r="V288" s="90"/>
      <c r="W288" s="90"/>
      <c r="X288" s="91"/>
      <c r="Y288" s="37"/>
      <c r="Z288" s="37"/>
      <c r="AA288" s="37"/>
      <c r="AB288" s="37"/>
      <c r="AC288" s="37"/>
      <c r="AD288" s="37"/>
      <c r="AE288" s="37"/>
      <c r="AT288" s="16" t="s">
        <v>135</v>
      </c>
      <c r="AU288" s="16" t="s">
        <v>86</v>
      </c>
    </row>
    <row r="289" s="2" customFormat="1" ht="16.5" customHeight="1">
      <c r="A289" s="37"/>
      <c r="B289" s="38"/>
      <c r="C289" s="221" t="s">
        <v>622</v>
      </c>
      <c r="D289" s="221" t="s">
        <v>129</v>
      </c>
      <c r="E289" s="222" t="s">
        <v>623</v>
      </c>
      <c r="F289" s="223" t="s">
        <v>624</v>
      </c>
      <c r="G289" s="224" t="s">
        <v>365</v>
      </c>
      <c r="H289" s="225">
        <v>3</v>
      </c>
      <c r="I289" s="226"/>
      <c r="J289" s="226"/>
      <c r="K289" s="227">
        <f>ROUND(P289*H289,2)</f>
        <v>0</v>
      </c>
      <c r="L289" s="228"/>
      <c r="M289" s="43"/>
      <c r="N289" s="229" t="s">
        <v>1</v>
      </c>
      <c r="O289" s="230" t="s">
        <v>40</v>
      </c>
      <c r="P289" s="231">
        <f>I289+J289</f>
        <v>0</v>
      </c>
      <c r="Q289" s="231">
        <f>ROUND(I289*H289,2)</f>
        <v>0</v>
      </c>
      <c r="R289" s="231">
        <f>ROUND(J289*H289,2)</f>
        <v>0</v>
      </c>
      <c r="S289" s="90"/>
      <c r="T289" s="232">
        <f>S289*H289</f>
        <v>0</v>
      </c>
      <c r="U289" s="232">
        <v>0.049299999999999997</v>
      </c>
      <c r="V289" s="232">
        <f>U289*H289</f>
        <v>0.14789999999999998</v>
      </c>
      <c r="W289" s="232">
        <v>0</v>
      </c>
      <c r="X289" s="233">
        <f>W289*H289</f>
        <v>0</v>
      </c>
      <c r="Y289" s="37"/>
      <c r="Z289" s="37"/>
      <c r="AA289" s="37"/>
      <c r="AB289" s="37"/>
      <c r="AC289" s="37"/>
      <c r="AD289" s="37"/>
      <c r="AE289" s="37"/>
      <c r="AR289" s="234" t="s">
        <v>133</v>
      </c>
      <c r="AT289" s="234" t="s">
        <v>129</v>
      </c>
      <c r="AU289" s="234" t="s">
        <v>86</v>
      </c>
      <c r="AY289" s="16" t="s">
        <v>127</v>
      </c>
      <c r="BE289" s="235">
        <f>IF(O289="základní",K289,0)</f>
        <v>0</v>
      </c>
      <c r="BF289" s="235">
        <f>IF(O289="snížená",K289,0)</f>
        <v>0</v>
      </c>
      <c r="BG289" s="235">
        <f>IF(O289="zákl. přenesená",K289,0)</f>
        <v>0</v>
      </c>
      <c r="BH289" s="235">
        <f>IF(O289="sníž. přenesená",K289,0)</f>
        <v>0</v>
      </c>
      <c r="BI289" s="235">
        <f>IF(O289="nulová",K289,0)</f>
        <v>0</v>
      </c>
      <c r="BJ289" s="16" t="s">
        <v>82</v>
      </c>
      <c r="BK289" s="235">
        <f>ROUND(P289*H289,2)</f>
        <v>0</v>
      </c>
      <c r="BL289" s="16" t="s">
        <v>133</v>
      </c>
      <c r="BM289" s="234" t="s">
        <v>625</v>
      </c>
    </row>
    <row r="290" s="2" customFormat="1">
      <c r="A290" s="37"/>
      <c r="B290" s="38"/>
      <c r="C290" s="39"/>
      <c r="D290" s="236" t="s">
        <v>135</v>
      </c>
      <c r="E290" s="39"/>
      <c r="F290" s="237" t="s">
        <v>624</v>
      </c>
      <c r="G290" s="39"/>
      <c r="H290" s="39"/>
      <c r="I290" s="238"/>
      <c r="J290" s="238"/>
      <c r="K290" s="39"/>
      <c r="L290" s="39"/>
      <c r="M290" s="43"/>
      <c r="N290" s="239"/>
      <c r="O290" s="240"/>
      <c r="P290" s="90"/>
      <c r="Q290" s="90"/>
      <c r="R290" s="90"/>
      <c r="S290" s="90"/>
      <c r="T290" s="90"/>
      <c r="U290" s="90"/>
      <c r="V290" s="90"/>
      <c r="W290" s="90"/>
      <c r="X290" s="91"/>
      <c r="Y290" s="37"/>
      <c r="Z290" s="37"/>
      <c r="AA290" s="37"/>
      <c r="AB290" s="37"/>
      <c r="AC290" s="37"/>
      <c r="AD290" s="37"/>
      <c r="AE290" s="37"/>
      <c r="AT290" s="16" t="s">
        <v>135</v>
      </c>
      <c r="AU290" s="16" t="s">
        <v>86</v>
      </c>
    </row>
    <row r="291" s="2" customFormat="1" ht="21.75" customHeight="1">
      <c r="A291" s="37"/>
      <c r="B291" s="38"/>
      <c r="C291" s="221" t="s">
        <v>607</v>
      </c>
      <c r="D291" s="221" t="s">
        <v>129</v>
      </c>
      <c r="E291" s="222" t="s">
        <v>626</v>
      </c>
      <c r="F291" s="223" t="s">
        <v>627</v>
      </c>
      <c r="G291" s="224" t="s">
        <v>365</v>
      </c>
      <c r="H291" s="225">
        <v>3</v>
      </c>
      <c r="I291" s="226"/>
      <c r="J291" s="226"/>
      <c r="K291" s="227">
        <f>ROUND(P291*H291,2)</f>
        <v>0</v>
      </c>
      <c r="L291" s="228"/>
      <c r="M291" s="43"/>
      <c r="N291" s="229" t="s">
        <v>1</v>
      </c>
      <c r="O291" s="230" t="s">
        <v>40</v>
      </c>
      <c r="P291" s="231">
        <f>I291+J291</f>
        <v>0</v>
      </c>
      <c r="Q291" s="231">
        <f>ROUND(I291*H291,2)</f>
        <v>0</v>
      </c>
      <c r="R291" s="231">
        <f>ROUND(J291*H291,2)</f>
        <v>0</v>
      </c>
      <c r="S291" s="90"/>
      <c r="T291" s="232">
        <f>S291*H291</f>
        <v>0</v>
      </c>
      <c r="U291" s="232">
        <v>0.35743999999999998</v>
      </c>
      <c r="V291" s="232">
        <f>U291*H291</f>
        <v>1.0723199999999999</v>
      </c>
      <c r="W291" s="232">
        <v>0</v>
      </c>
      <c r="X291" s="233">
        <f>W291*H291</f>
        <v>0</v>
      </c>
      <c r="Y291" s="37"/>
      <c r="Z291" s="37"/>
      <c r="AA291" s="37"/>
      <c r="AB291" s="37"/>
      <c r="AC291" s="37"/>
      <c r="AD291" s="37"/>
      <c r="AE291" s="37"/>
      <c r="AR291" s="234" t="s">
        <v>133</v>
      </c>
      <c r="AT291" s="234" t="s">
        <v>129</v>
      </c>
      <c r="AU291" s="234" t="s">
        <v>86</v>
      </c>
      <c r="AY291" s="16" t="s">
        <v>127</v>
      </c>
      <c r="BE291" s="235">
        <f>IF(O291="základní",K291,0)</f>
        <v>0</v>
      </c>
      <c r="BF291" s="235">
        <f>IF(O291="snížená",K291,0)</f>
        <v>0</v>
      </c>
      <c r="BG291" s="235">
        <f>IF(O291="zákl. přenesená",K291,0)</f>
        <v>0</v>
      </c>
      <c r="BH291" s="235">
        <f>IF(O291="sníž. přenesená",K291,0)</f>
        <v>0</v>
      </c>
      <c r="BI291" s="235">
        <f>IF(O291="nulová",K291,0)</f>
        <v>0</v>
      </c>
      <c r="BJ291" s="16" t="s">
        <v>82</v>
      </c>
      <c r="BK291" s="235">
        <f>ROUND(P291*H291,2)</f>
        <v>0</v>
      </c>
      <c r="BL291" s="16" t="s">
        <v>133</v>
      </c>
      <c r="BM291" s="234" t="s">
        <v>628</v>
      </c>
    </row>
    <row r="292" s="2" customFormat="1">
      <c r="A292" s="37"/>
      <c r="B292" s="38"/>
      <c r="C292" s="39"/>
      <c r="D292" s="236" t="s">
        <v>135</v>
      </c>
      <c r="E292" s="39"/>
      <c r="F292" s="237" t="s">
        <v>627</v>
      </c>
      <c r="G292" s="39"/>
      <c r="H292" s="39"/>
      <c r="I292" s="238"/>
      <c r="J292" s="238"/>
      <c r="K292" s="39"/>
      <c r="L292" s="39"/>
      <c r="M292" s="43"/>
      <c r="N292" s="239"/>
      <c r="O292" s="240"/>
      <c r="P292" s="90"/>
      <c r="Q292" s="90"/>
      <c r="R292" s="90"/>
      <c r="S292" s="90"/>
      <c r="T292" s="90"/>
      <c r="U292" s="90"/>
      <c r="V292" s="90"/>
      <c r="W292" s="90"/>
      <c r="X292" s="91"/>
      <c r="Y292" s="37"/>
      <c r="Z292" s="37"/>
      <c r="AA292" s="37"/>
      <c r="AB292" s="37"/>
      <c r="AC292" s="37"/>
      <c r="AD292" s="37"/>
      <c r="AE292" s="37"/>
      <c r="AT292" s="16" t="s">
        <v>135</v>
      </c>
      <c r="AU292" s="16" t="s">
        <v>86</v>
      </c>
    </row>
    <row r="293" s="2" customFormat="1" ht="16.5" customHeight="1">
      <c r="A293" s="37"/>
      <c r="B293" s="38"/>
      <c r="C293" s="221" t="s">
        <v>629</v>
      </c>
      <c r="D293" s="221" t="s">
        <v>129</v>
      </c>
      <c r="E293" s="222" t="s">
        <v>630</v>
      </c>
      <c r="F293" s="223" t="s">
        <v>631</v>
      </c>
      <c r="G293" s="224" t="s">
        <v>365</v>
      </c>
      <c r="H293" s="225">
        <v>1</v>
      </c>
      <c r="I293" s="226"/>
      <c r="J293" s="226"/>
      <c r="K293" s="227">
        <f>ROUND(P293*H293,2)</f>
        <v>0</v>
      </c>
      <c r="L293" s="228"/>
      <c r="M293" s="43"/>
      <c r="N293" s="229" t="s">
        <v>1</v>
      </c>
      <c r="O293" s="230" t="s">
        <v>40</v>
      </c>
      <c r="P293" s="231">
        <f>I293+J293</f>
        <v>0</v>
      </c>
      <c r="Q293" s="231">
        <f>ROUND(I293*H293,2)</f>
        <v>0</v>
      </c>
      <c r="R293" s="231">
        <f>ROUND(J293*H293,2)</f>
        <v>0</v>
      </c>
      <c r="S293" s="90"/>
      <c r="T293" s="232">
        <f>S293*H293</f>
        <v>0</v>
      </c>
      <c r="U293" s="232">
        <v>0.029999999999999999</v>
      </c>
      <c r="V293" s="232">
        <f>U293*H293</f>
        <v>0.029999999999999999</v>
      </c>
      <c r="W293" s="232">
        <v>0</v>
      </c>
      <c r="X293" s="233">
        <f>W293*H293</f>
        <v>0</v>
      </c>
      <c r="Y293" s="37"/>
      <c r="Z293" s="37"/>
      <c r="AA293" s="37"/>
      <c r="AB293" s="37"/>
      <c r="AC293" s="37"/>
      <c r="AD293" s="37"/>
      <c r="AE293" s="37"/>
      <c r="AR293" s="234" t="s">
        <v>133</v>
      </c>
      <c r="AT293" s="234" t="s">
        <v>129</v>
      </c>
      <c r="AU293" s="234" t="s">
        <v>86</v>
      </c>
      <c r="AY293" s="16" t="s">
        <v>127</v>
      </c>
      <c r="BE293" s="235">
        <f>IF(O293="základní",K293,0)</f>
        <v>0</v>
      </c>
      <c r="BF293" s="235">
        <f>IF(O293="snížená",K293,0)</f>
        <v>0</v>
      </c>
      <c r="BG293" s="235">
        <f>IF(O293="zákl. přenesená",K293,0)</f>
        <v>0</v>
      </c>
      <c r="BH293" s="235">
        <f>IF(O293="sníž. přenesená",K293,0)</f>
        <v>0</v>
      </c>
      <c r="BI293" s="235">
        <f>IF(O293="nulová",K293,0)</f>
        <v>0</v>
      </c>
      <c r="BJ293" s="16" t="s">
        <v>82</v>
      </c>
      <c r="BK293" s="235">
        <f>ROUND(P293*H293,2)</f>
        <v>0</v>
      </c>
      <c r="BL293" s="16" t="s">
        <v>133</v>
      </c>
      <c r="BM293" s="234" t="s">
        <v>632</v>
      </c>
    </row>
    <row r="294" s="2" customFormat="1">
      <c r="A294" s="37"/>
      <c r="B294" s="38"/>
      <c r="C294" s="39"/>
      <c r="D294" s="236" t="s">
        <v>135</v>
      </c>
      <c r="E294" s="39"/>
      <c r="F294" s="237" t="s">
        <v>631</v>
      </c>
      <c r="G294" s="39"/>
      <c r="H294" s="39"/>
      <c r="I294" s="238"/>
      <c r="J294" s="238"/>
      <c r="K294" s="39"/>
      <c r="L294" s="39"/>
      <c r="M294" s="43"/>
      <c r="N294" s="239"/>
      <c r="O294" s="240"/>
      <c r="P294" s="90"/>
      <c r="Q294" s="90"/>
      <c r="R294" s="90"/>
      <c r="S294" s="90"/>
      <c r="T294" s="90"/>
      <c r="U294" s="90"/>
      <c r="V294" s="90"/>
      <c r="W294" s="90"/>
      <c r="X294" s="91"/>
      <c r="Y294" s="37"/>
      <c r="Z294" s="37"/>
      <c r="AA294" s="37"/>
      <c r="AB294" s="37"/>
      <c r="AC294" s="37"/>
      <c r="AD294" s="37"/>
      <c r="AE294" s="37"/>
      <c r="AT294" s="16" t="s">
        <v>135</v>
      </c>
      <c r="AU294" s="16" t="s">
        <v>86</v>
      </c>
    </row>
    <row r="295" s="2" customFormat="1" ht="16.5" customHeight="1">
      <c r="A295" s="37"/>
      <c r="B295" s="38"/>
      <c r="C295" s="221" t="s">
        <v>611</v>
      </c>
      <c r="D295" s="221" t="s">
        <v>129</v>
      </c>
      <c r="E295" s="222" t="s">
        <v>633</v>
      </c>
      <c r="F295" s="223" t="s">
        <v>634</v>
      </c>
      <c r="G295" s="224" t="s">
        <v>365</v>
      </c>
      <c r="H295" s="225">
        <v>1</v>
      </c>
      <c r="I295" s="226"/>
      <c r="J295" s="226"/>
      <c r="K295" s="227">
        <f>ROUND(P295*H295,2)</f>
        <v>0</v>
      </c>
      <c r="L295" s="228"/>
      <c r="M295" s="43"/>
      <c r="N295" s="229" t="s">
        <v>1</v>
      </c>
      <c r="O295" s="230" t="s">
        <v>40</v>
      </c>
      <c r="P295" s="231">
        <f>I295+J295</f>
        <v>0</v>
      </c>
      <c r="Q295" s="231">
        <f>ROUND(I295*H295,2)</f>
        <v>0</v>
      </c>
      <c r="R295" s="231">
        <f>ROUND(J295*H295,2)</f>
        <v>0</v>
      </c>
      <c r="S295" s="90"/>
      <c r="T295" s="232">
        <f>S295*H295</f>
        <v>0</v>
      </c>
      <c r="U295" s="232">
        <v>0.072870000000000004</v>
      </c>
      <c r="V295" s="232">
        <f>U295*H295</f>
        <v>0.072870000000000004</v>
      </c>
      <c r="W295" s="232">
        <v>0</v>
      </c>
      <c r="X295" s="233">
        <f>W295*H295</f>
        <v>0</v>
      </c>
      <c r="Y295" s="37"/>
      <c r="Z295" s="37"/>
      <c r="AA295" s="37"/>
      <c r="AB295" s="37"/>
      <c r="AC295" s="37"/>
      <c r="AD295" s="37"/>
      <c r="AE295" s="37"/>
      <c r="AR295" s="234" t="s">
        <v>133</v>
      </c>
      <c r="AT295" s="234" t="s">
        <v>129</v>
      </c>
      <c r="AU295" s="234" t="s">
        <v>86</v>
      </c>
      <c r="AY295" s="16" t="s">
        <v>127</v>
      </c>
      <c r="BE295" s="235">
        <f>IF(O295="základní",K295,0)</f>
        <v>0</v>
      </c>
      <c r="BF295" s="235">
        <f>IF(O295="snížená",K295,0)</f>
        <v>0</v>
      </c>
      <c r="BG295" s="235">
        <f>IF(O295="zákl. přenesená",K295,0)</f>
        <v>0</v>
      </c>
      <c r="BH295" s="235">
        <f>IF(O295="sníž. přenesená",K295,0)</f>
        <v>0</v>
      </c>
      <c r="BI295" s="235">
        <f>IF(O295="nulová",K295,0)</f>
        <v>0</v>
      </c>
      <c r="BJ295" s="16" t="s">
        <v>82</v>
      </c>
      <c r="BK295" s="235">
        <f>ROUND(P295*H295,2)</f>
        <v>0</v>
      </c>
      <c r="BL295" s="16" t="s">
        <v>133</v>
      </c>
      <c r="BM295" s="234" t="s">
        <v>635</v>
      </c>
    </row>
    <row r="296" s="2" customFormat="1">
      <c r="A296" s="37"/>
      <c r="B296" s="38"/>
      <c r="C296" s="39"/>
      <c r="D296" s="236" t="s">
        <v>135</v>
      </c>
      <c r="E296" s="39"/>
      <c r="F296" s="237" t="s">
        <v>634</v>
      </c>
      <c r="G296" s="39"/>
      <c r="H296" s="39"/>
      <c r="I296" s="238"/>
      <c r="J296" s="238"/>
      <c r="K296" s="39"/>
      <c r="L296" s="39"/>
      <c r="M296" s="43"/>
      <c r="N296" s="239"/>
      <c r="O296" s="240"/>
      <c r="P296" s="90"/>
      <c r="Q296" s="90"/>
      <c r="R296" s="90"/>
      <c r="S296" s="90"/>
      <c r="T296" s="90"/>
      <c r="U296" s="90"/>
      <c r="V296" s="90"/>
      <c r="W296" s="90"/>
      <c r="X296" s="91"/>
      <c r="Y296" s="37"/>
      <c r="Z296" s="37"/>
      <c r="AA296" s="37"/>
      <c r="AB296" s="37"/>
      <c r="AC296" s="37"/>
      <c r="AD296" s="37"/>
      <c r="AE296" s="37"/>
      <c r="AT296" s="16" t="s">
        <v>135</v>
      </c>
      <c r="AU296" s="16" t="s">
        <v>86</v>
      </c>
    </row>
    <row r="297" s="2" customFormat="1" ht="33" customHeight="1">
      <c r="A297" s="37"/>
      <c r="B297" s="38"/>
      <c r="C297" s="221" t="s">
        <v>294</v>
      </c>
      <c r="D297" s="221" t="s">
        <v>129</v>
      </c>
      <c r="E297" s="222" t="s">
        <v>636</v>
      </c>
      <c r="F297" s="223" t="s">
        <v>637</v>
      </c>
      <c r="G297" s="224" t="s">
        <v>178</v>
      </c>
      <c r="H297" s="225">
        <v>155</v>
      </c>
      <c r="I297" s="226"/>
      <c r="J297" s="226"/>
      <c r="K297" s="227">
        <f>ROUND(P297*H297,2)</f>
        <v>0</v>
      </c>
      <c r="L297" s="228"/>
      <c r="M297" s="43"/>
      <c r="N297" s="229" t="s">
        <v>1</v>
      </c>
      <c r="O297" s="230" t="s">
        <v>40</v>
      </c>
      <c r="P297" s="231">
        <f>I297+J297</f>
        <v>0</v>
      </c>
      <c r="Q297" s="231">
        <f>ROUND(I297*H297,2)</f>
        <v>0</v>
      </c>
      <c r="R297" s="231">
        <f>ROUND(J297*H297,2)</f>
        <v>0</v>
      </c>
      <c r="S297" s="90"/>
      <c r="T297" s="232">
        <f>S297*H297</f>
        <v>0</v>
      </c>
      <c r="U297" s="232">
        <v>0</v>
      </c>
      <c r="V297" s="232">
        <f>U297*H297</f>
        <v>0</v>
      </c>
      <c r="W297" s="232">
        <v>0</v>
      </c>
      <c r="X297" s="233">
        <f>W297*H297</f>
        <v>0</v>
      </c>
      <c r="Y297" s="37"/>
      <c r="Z297" s="37"/>
      <c r="AA297" s="37"/>
      <c r="AB297" s="37"/>
      <c r="AC297" s="37"/>
      <c r="AD297" s="37"/>
      <c r="AE297" s="37"/>
      <c r="AR297" s="234" t="s">
        <v>133</v>
      </c>
      <c r="AT297" s="234" t="s">
        <v>129</v>
      </c>
      <c r="AU297" s="234" t="s">
        <v>86</v>
      </c>
      <c r="AY297" s="16" t="s">
        <v>127</v>
      </c>
      <c r="BE297" s="235">
        <f>IF(O297="základní",K297,0)</f>
        <v>0</v>
      </c>
      <c r="BF297" s="235">
        <f>IF(O297="snížená",K297,0)</f>
        <v>0</v>
      </c>
      <c r="BG297" s="235">
        <f>IF(O297="zákl. přenesená",K297,0)</f>
        <v>0</v>
      </c>
      <c r="BH297" s="235">
        <f>IF(O297="sníž. přenesená",K297,0)</f>
        <v>0</v>
      </c>
      <c r="BI297" s="235">
        <f>IF(O297="nulová",K297,0)</f>
        <v>0</v>
      </c>
      <c r="BJ297" s="16" t="s">
        <v>82</v>
      </c>
      <c r="BK297" s="235">
        <f>ROUND(P297*H297,2)</f>
        <v>0</v>
      </c>
      <c r="BL297" s="16" t="s">
        <v>133</v>
      </c>
      <c r="BM297" s="234" t="s">
        <v>638</v>
      </c>
    </row>
    <row r="298" s="2" customFormat="1">
      <c r="A298" s="37"/>
      <c r="B298" s="38"/>
      <c r="C298" s="39"/>
      <c r="D298" s="236" t="s">
        <v>135</v>
      </c>
      <c r="E298" s="39"/>
      <c r="F298" s="237" t="s">
        <v>637</v>
      </c>
      <c r="G298" s="39"/>
      <c r="H298" s="39"/>
      <c r="I298" s="238"/>
      <c r="J298" s="238"/>
      <c r="K298" s="39"/>
      <c r="L298" s="39"/>
      <c r="M298" s="43"/>
      <c r="N298" s="239"/>
      <c r="O298" s="240"/>
      <c r="P298" s="90"/>
      <c r="Q298" s="90"/>
      <c r="R298" s="90"/>
      <c r="S298" s="90"/>
      <c r="T298" s="90"/>
      <c r="U298" s="90"/>
      <c r="V298" s="90"/>
      <c r="W298" s="90"/>
      <c r="X298" s="91"/>
      <c r="Y298" s="37"/>
      <c r="Z298" s="37"/>
      <c r="AA298" s="37"/>
      <c r="AB298" s="37"/>
      <c r="AC298" s="37"/>
      <c r="AD298" s="37"/>
      <c r="AE298" s="37"/>
      <c r="AT298" s="16" t="s">
        <v>135</v>
      </c>
      <c r="AU298" s="16" t="s">
        <v>86</v>
      </c>
    </row>
    <row r="299" s="2" customFormat="1" ht="16.5" customHeight="1">
      <c r="A299" s="37"/>
      <c r="B299" s="38"/>
      <c r="C299" s="221" t="s">
        <v>614</v>
      </c>
      <c r="D299" s="221" t="s">
        <v>129</v>
      </c>
      <c r="E299" s="222" t="s">
        <v>639</v>
      </c>
      <c r="F299" s="223" t="s">
        <v>222</v>
      </c>
      <c r="G299" s="224" t="s">
        <v>167</v>
      </c>
      <c r="H299" s="225">
        <v>28.651</v>
      </c>
      <c r="I299" s="226"/>
      <c r="J299" s="226"/>
      <c r="K299" s="227">
        <f>ROUND(P299*H299,2)</f>
        <v>0</v>
      </c>
      <c r="L299" s="228"/>
      <c r="M299" s="43"/>
      <c r="N299" s="229" t="s">
        <v>1</v>
      </c>
      <c r="O299" s="230" t="s">
        <v>40</v>
      </c>
      <c r="P299" s="231">
        <f>I299+J299</f>
        <v>0</v>
      </c>
      <c r="Q299" s="231">
        <f>ROUND(I299*H299,2)</f>
        <v>0</v>
      </c>
      <c r="R299" s="231">
        <f>ROUND(J299*H299,2)</f>
        <v>0</v>
      </c>
      <c r="S299" s="90"/>
      <c r="T299" s="232">
        <f>S299*H299</f>
        <v>0</v>
      </c>
      <c r="U299" s="232">
        <v>0.34983386269240202</v>
      </c>
      <c r="V299" s="232">
        <f>U299*H299</f>
        <v>10.023090000000011</v>
      </c>
      <c r="W299" s="232">
        <v>0</v>
      </c>
      <c r="X299" s="233">
        <f>W299*H299</f>
        <v>0</v>
      </c>
      <c r="Y299" s="37"/>
      <c r="Z299" s="37"/>
      <c r="AA299" s="37"/>
      <c r="AB299" s="37"/>
      <c r="AC299" s="37"/>
      <c r="AD299" s="37"/>
      <c r="AE299" s="37"/>
      <c r="AR299" s="234" t="s">
        <v>133</v>
      </c>
      <c r="AT299" s="234" t="s">
        <v>129</v>
      </c>
      <c r="AU299" s="234" t="s">
        <v>86</v>
      </c>
      <c r="AY299" s="16" t="s">
        <v>127</v>
      </c>
      <c r="BE299" s="235">
        <f>IF(O299="základní",K299,0)</f>
        <v>0</v>
      </c>
      <c r="BF299" s="235">
        <f>IF(O299="snížená",K299,0)</f>
        <v>0</v>
      </c>
      <c r="BG299" s="235">
        <f>IF(O299="zákl. přenesená",K299,0)</f>
        <v>0</v>
      </c>
      <c r="BH299" s="235">
        <f>IF(O299="sníž. přenesená",K299,0)</f>
        <v>0</v>
      </c>
      <c r="BI299" s="235">
        <f>IF(O299="nulová",K299,0)</f>
        <v>0</v>
      </c>
      <c r="BJ299" s="16" t="s">
        <v>82</v>
      </c>
      <c r="BK299" s="235">
        <f>ROUND(P299*H299,2)</f>
        <v>0</v>
      </c>
      <c r="BL299" s="16" t="s">
        <v>133</v>
      </c>
      <c r="BM299" s="234" t="s">
        <v>640</v>
      </c>
    </row>
    <row r="300" s="2" customFormat="1">
      <c r="A300" s="37"/>
      <c r="B300" s="38"/>
      <c r="C300" s="39"/>
      <c r="D300" s="236" t="s">
        <v>135</v>
      </c>
      <c r="E300" s="39"/>
      <c r="F300" s="237" t="s">
        <v>222</v>
      </c>
      <c r="G300" s="39"/>
      <c r="H300" s="39"/>
      <c r="I300" s="238"/>
      <c r="J300" s="238"/>
      <c r="K300" s="39"/>
      <c r="L300" s="39"/>
      <c r="M300" s="43"/>
      <c r="N300" s="262"/>
      <c r="O300" s="263"/>
      <c r="P300" s="264"/>
      <c r="Q300" s="264"/>
      <c r="R300" s="264"/>
      <c r="S300" s="264"/>
      <c r="T300" s="264"/>
      <c r="U300" s="264"/>
      <c r="V300" s="264"/>
      <c r="W300" s="264"/>
      <c r="X300" s="265"/>
      <c r="Y300" s="37"/>
      <c r="Z300" s="37"/>
      <c r="AA300" s="37"/>
      <c r="AB300" s="37"/>
      <c r="AC300" s="37"/>
      <c r="AD300" s="37"/>
      <c r="AE300" s="37"/>
      <c r="AT300" s="16" t="s">
        <v>135</v>
      </c>
      <c r="AU300" s="16" t="s">
        <v>86</v>
      </c>
    </row>
    <row r="301" s="2" customFormat="1" ht="6.96" customHeight="1">
      <c r="A301" s="37"/>
      <c r="B301" s="65"/>
      <c r="C301" s="66"/>
      <c r="D301" s="66"/>
      <c r="E301" s="66"/>
      <c r="F301" s="66"/>
      <c r="G301" s="66"/>
      <c r="H301" s="66"/>
      <c r="I301" s="66"/>
      <c r="J301" s="66"/>
      <c r="K301" s="66"/>
      <c r="L301" s="66"/>
      <c r="M301" s="43"/>
      <c r="N301" s="37"/>
      <c r="P301" s="37"/>
      <c r="Q301" s="37"/>
      <c r="R301" s="37"/>
      <c r="S301" s="37"/>
      <c r="T301" s="37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</row>
  </sheetData>
  <sheetProtection sheet="1" autoFilter="0" formatColumns="0" formatRows="0" objects="1" scenarios="1" spinCount="100000" saltValue="KWyk5gnWUYiWHGT2UkU5aVpqDgPFNiM9ukkb3Qj1y8CexHKLtpd/nFX2A6OIiUT+BzbxKEjXPL34O96QvCXj5A==" hashValue="kOw35YOeTWQHJwN9a6vVwb+PG3W6tgFuf/tuizzItKOFlF8k9V/vpNCj12Ip263tagqgO0aNWT+MXAw/XrKCaA==" algorithmName="SHA-512" password="CC35"/>
  <autoFilter ref="C121:L30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Kovář Petr</dc:creator>
  <cp:lastModifiedBy>Kovář Petr</cp:lastModifiedBy>
  <dcterms:created xsi:type="dcterms:W3CDTF">2022-01-27T08:51:06Z</dcterms:created>
  <dcterms:modified xsi:type="dcterms:W3CDTF">2022-01-27T08:51:09Z</dcterms:modified>
</cp:coreProperties>
</file>